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ITD-01\NVAShare\IZSLUDINAJUMI\PROFESIONALA_apmaciba\Profesionala_TALAKIZGLITIBA\2021\_2021_LIELAIS_Talakizglitiba_uz_2022\Izsludinajuma dokumenti\"/>
    </mc:Choice>
  </mc:AlternateContent>
  <bookViews>
    <workbookView xWindow="0" yWindow="0" windowWidth="16395" windowHeight="6345"/>
  </bookViews>
  <sheets>
    <sheet name="ANKETA" sheetId="7"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7" i="7" l="1"/>
  <c r="J96" i="7"/>
  <c r="J95" i="7"/>
  <c r="J94" i="7"/>
  <c r="J93" i="7"/>
  <c r="J92" i="7"/>
  <c r="J91" i="7"/>
  <c r="H90" i="7"/>
  <c r="F90" i="7"/>
  <c r="J89" i="7"/>
  <c r="J88" i="7"/>
  <c r="J87" i="7"/>
  <c r="J86" i="7"/>
  <c r="J85" i="7"/>
  <c r="J84" i="7"/>
  <c r="J83" i="7"/>
  <c r="J82" i="7"/>
  <c r="J81" i="7"/>
  <c r="J80" i="7"/>
  <c r="J79" i="7"/>
  <c r="J78" i="7"/>
  <c r="H77" i="7"/>
  <c r="G77" i="7"/>
  <c r="F77" i="7"/>
  <c r="J76" i="7"/>
  <c r="J75" i="7"/>
  <c r="J74" i="7"/>
  <c r="J73" i="7"/>
  <c r="H72" i="7"/>
  <c r="G72" i="7"/>
  <c r="F72" i="7"/>
  <c r="J71" i="7"/>
  <c r="J70" i="7"/>
  <c r="J69" i="7"/>
  <c r="J68" i="7"/>
  <c r="J67" i="7"/>
  <c r="J66" i="7"/>
  <c r="J65" i="7"/>
  <c r="J64" i="7"/>
  <c r="G63" i="7"/>
  <c r="J62" i="7"/>
  <c r="J61" i="7"/>
  <c r="J60" i="7"/>
  <c r="H59" i="7"/>
  <c r="H63" i="7" s="1"/>
  <c r="F59" i="7"/>
  <c r="F63" i="7" s="1"/>
  <c r="J58" i="7"/>
  <c r="J57" i="7"/>
  <c r="J56" i="7"/>
  <c r="J55" i="7"/>
  <c r="H54" i="7"/>
  <c r="F54" i="7"/>
  <c r="J53" i="7"/>
  <c r="J52" i="7"/>
  <c r="J51" i="7"/>
  <c r="J50" i="7"/>
  <c r="J49" i="7"/>
  <c r="J48" i="7"/>
  <c r="J47" i="7"/>
  <c r="J46" i="7"/>
  <c r="J45" i="7"/>
  <c r="J44" i="7"/>
  <c r="H43" i="7"/>
  <c r="F43" i="7"/>
  <c r="J42" i="7"/>
  <c r="J41" i="7"/>
  <c r="J40" i="7"/>
  <c r="J39" i="7"/>
  <c r="J38" i="7"/>
  <c r="J37" i="7"/>
  <c r="H36" i="7"/>
  <c r="G36" i="7"/>
  <c r="F36" i="7"/>
  <c r="J35" i="7"/>
  <c r="J34" i="7"/>
  <c r="J33" i="7"/>
  <c r="J32" i="7"/>
  <c r="J31" i="7"/>
  <c r="J30" i="7"/>
  <c r="J29" i="7"/>
  <c r="J28" i="7"/>
  <c r="H27" i="7"/>
  <c r="G27" i="7"/>
  <c r="F27" i="7"/>
  <c r="J26" i="7"/>
  <c r="J25" i="7"/>
  <c r="J24" i="7"/>
  <c r="J23" i="7"/>
  <c r="H22" i="7"/>
  <c r="G22" i="7"/>
  <c r="F22" i="7"/>
  <c r="J21" i="7"/>
  <c r="J20" i="7"/>
  <c r="J19" i="7"/>
  <c r="J18" i="7"/>
  <c r="J17" i="7"/>
  <c r="H16" i="7"/>
  <c r="G16" i="7"/>
  <c r="F16" i="7"/>
  <c r="G99" i="7" l="1"/>
  <c r="H99" i="7"/>
  <c r="F99" i="7"/>
  <c r="J99" i="7" l="1"/>
  <c r="I99" i="7"/>
  <c r="F100" i="7"/>
</calcChain>
</file>

<file path=xl/sharedStrings.xml><?xml version="1.0" encoding="utf-8"?>
<sst xmlns="http://schemas.openxmlformats.org/spreadsheetml/2006/main" count="351" uniqueCount="262">
  <si>
    <t>Atbildīgā persona</t>
  </si>
  <si>
    <t>Telpas elements</t>
  </si>
  <si>
    <t>Platums</t>
  </si>
  <si>
    <t>≥ 350 cm</t>
  </si>
  <si>
    <t>&lt; 350 ≥ 330 cm</t>
  </si>
  <si>
    <t>&lt; 330 cm</t>
  </si>
  <si>
    <t>Garums</t>
  </si>
  <si>
    <t>≥ 500 cm</t>
  </si>
  <si>
    <t>&lt; 500 ≥ 450 cm</t>
  </si>
  <si>
    <t>&lt; 450 cm</t>
  </si>
  <si>
    <t>Jā</t>
  </si>
  <si>
    <t>Nē</t>
  </si>
  <si>
    <t>&lt; 50 ≥ 100 m</t>
  </si>
  <si>
    <t>≥ 120 cm</t>
  </si>
  <si>
    <t>&lt; 120 &gt;= 100 cm</t>
  </si>
  <si>
    <t>&lt; 100 cm</t>
  </si>
  <si>
    <t>&lt; 2 &gt;= 2,5 cm</t>
  </si>
  <si>
    <t>&lt; 5 &gt;= 8 %</t>
  </si>
  <si>
    <t>Lifts</t>
  </si>
  <si>
    <t>Durvju platums</t>
  </si>
  <si>
    <t>≥ 90 cm</t>
  </si>
  <si>
    <t>90-120 cm</t>
  </si>
  <si>
    <t>≥ 150 cm</t>
  </si>
  <si>
    <t>&lt; 150 cm</t>
  </si>
  <si>
    <t>&lt; 80 cm</t>
  </si>
  <si>
    <t>90 cm</t>
  </si>
  <si>
    <t>Sliekšņa augstums</t>
  </si>
  <si>
    <t>&lt;= 20 mm</t>
  </si>
  <si>
    <t>&gt;20 mm</t>
  </si>
  <si>
    <t>&lt; 150 &gt;= 130 cm</t>
  </si>
  <si>
    <t>Telpas platums</t>
  </si>
  <si>
    <t>≥ 160 cm</t>
  </si>
  <si>
    <t>Telpas garums</t>
  </si>
  <si>
    <t>≥ 220 cm</t>
  </si>
  <si>
    <t>&lt; 210 cm</t>
  </si>
  <si>
    <t>&lt; 140 cm</t>
  </si>
  <si>
    <t>≥ 80 cm</t>
  </si>
  <si>
    <t>&lt; 75 cm</t>
  </si>
  <si>
    <t>Brīva vieta zem izlietnes</t>
  </si>
  <si>
    <t>≥ 70 cm</t>
  </si>
  <si>
    <t>&lt; 65 cm</t>
  </si>
  <si>
    <t>Izlietnes augšmalas augstums</t>
  </si>
  <si>
    <t>Tualetes poda augšējās malas augstums</t>
  </si>
  <si>
    <t>45 cm</t>
  </si>
  <si>
    <t xml:space="preserve"> 45 &gt;= 50 cm</t>
  </si>
  <si>
    <t>Atbildīgās personas kontakti</t>
  </si>
  <si>
    <t>Līmeņu maiņa</t>
  </si>
  <si>
    <t>Brīvais manevrēšanas laukums poda priekšā</t>
  </si>
  <si>
    <t>Attālums no kreisās sānu sienas līdz podam</t>
  </si>
  <si>
    <t>Attālums no labās sānu sienas līdz podam</t>
  </si>
  <si>
    <t>Kontrastējošas kāpņu vai pandusu margas</t>
  </si>
  <si>
    <t>Margās iestrādāts taktils apzīmējums par esošo stāvu</t>
  </si>
  <si>
    <t xml:space="preserve">	Jā	</t>
  </si>
  <si>
    <t>2.1.</t>
  </si>
  <si>
    <t>2.2.</t>
  </si>
  <si>
    <t>1.2.</t>
  </si>
  <si>
    <t>1.3.</t>
  </si>
  <si>
    <t>1.4.</t>
  </si>
  <si>
    <t>3.1.</t>
  </si>
  <si>
    <t>3.3.</t>
  </si>
  <si>
    <t>4.1.</t>
  </si>
  <si>
    <t>4.2.</t>
  </si>
  <si>
    <t>4.3.</t>
  </si>
  <si>
    <t>4.4.</t>
  </si>
  <si>
    <t>&lt;=50 m</t>
  </si>
  <si>
    <t>Atbilstības kritēriji</t>
  </si>
  <si>
    <t>Durvju vērtne ir kontrastējošā krāsā</t>
  </si>
  <si>
    <t>6.1.</t>
  </si>
  <si>
    <t>6.2.</t>
  </si>
  <si>
    <t>6.3.</t>
  </si>
  <si>
    <t>6.4.</t>
  </si>
  <si>
    <t>Vides pieejamības pašnovērtējuma anketa</t>
  </si>
  <si>
    <t>Automašīnu stāvvieta cilvēkiem ar invaliditāti</t>
  </si>
  <si>
    <t>1.1.</t>
  </si>
  <si>
    <t>Attālums no autostāvvietas līdz ēkas ieejai</t>
  </si>
  <si>
    <t>Ir nodrošināta audiālā informācija cilvēkiem ar redzes traucējumiem</t>
  </si>
  <si>
    <t xml:space="preserve">Balss paziņojumi avārijas situācijā </t>
  </si>
  <si>
    <t>Norāda atbildīgās personas telefona Nr. un e-pastu</t>
  </si>
  <si>
    <t>1. margas augstums</t>
  </si>
  <si>
    <t>2.margas augstums</t>
  </si>
  <si>
    <t>Uzbrauktuves apmales augstums visā garumā</t>
  </si>
  <si>
    <t>10 cm</t>
  </si>
  <si>
    <t>Margas ir par 30 cm garākas nekā uzbrauktuve</t>
  </si>
  <si>
    <t>≥ 110 cm x140 cm</t>
  </si>
  <si>
    <t>&lt; 110 cm x140 cm</t>
  </si>
  <si>
    <t>Lifta durvju platums atvērtā stavoklī</t>
  </si>
  <si>
    <t>&lt;  90 cm</t>
  </si>
  <si>
    <t>Pie sienas iepretim lifta ieejai ir spogulis</t>
  </si>
  <si>
    <t>Stāvvieta apzīmēta ar vertikāli novietotu speciālu autostāvvietas apzīmējumu 1,20 m augstumā</t>
  </si>
  <si>
    <t>1.5.</t>
  </si>
  <si>
    <t>&gt; 2,5 cm</t>
  </si>
  <si>
    <t>&lt; 2 cm</t>
  </si>
  <si>
    <t>&lt; 5 %</t>
  </si>
  <si>
    <t>&lt; 10 cm</t>
  </si>
  <si>
    <t>Kontrastējošs marķējums uz pakāpieniem</t>
  </si>
  <si>
    <t xml:space="preserve">Telpās ir izveidotas indukcijas cilpas 	cilvēkiem ar dzirdes traucējumiem	</t>
  </si>
  <si>
    <t>145 - 160 cm</t>
  </si>
  <si>
    <t>80-85 cm</t>
  </si>
  <si>
    <t>&gt; 90 cm</t>
  </si>
  <si>
    <t>&gt; 50 cm</t>
  </si>
  <si>
    <t>Uzbrauktuves platums</t>
  </si>
  <si>
    <t>Uzbrauktuves slīpums</t>
  </si>
  <si>
    <t>Pie ieejas ir zvans vai domofons saziņai ar personālu</t>
  </si>
  <si>
    <t>Pieejamība cilvēkiem ar redzes, dzirdes un garīga rakstura traucējumiem</t>
  </si>
  <si>
    <t>Pieejams</t>
  </si>
  <si>
    <t>Daļēji pieejams</t>
  </si>
  <si>
    <t>Nepieejams</t>
  </si>
  <si>
    <t>Apzīmējumi vai norādes par pieejamās tualetes atrašanās vietu</t>
  </si>
  <si>
    <t>2.3.</t>
  </si>
  <si>
    <t>Celiņš ir ar līdzenu, cietu virsmu</t>
  </si>
  <si>
    <t>Līdz ēkas ieejai ved vadulu sistēma (taktilais/reljefa bruģis  vai kontrasta līnijas)</t>
  </si>
  <si>
    <t>Ēkas vides pieejamības novērtējums (%)</t>
  </si>
  <si>
    <t>Drošība, evakuācijas ceļu piemērotība cilvēkiem ar invaliditāti</t>
  </si>
  <si>
    <t>Pieejams %</t>
  </si>
  <si>
    <t>Daļēji pieejams  %</t>
  </si>
  <si>
    <t>Nepieejams %</t>
  </si>
  <si>
    <t>* aizpildīšanas laukos atbilstošo atzīmē ar "1", pelēkajos laukos iestrādātā formula automātiski veic rezultāta aprēķinu %</t>
  </si>
  <si>
    <t>3.4.</t>
  </si>
  <si>
    <t>Ēkai ir viens stāvs un lifts nav nepieciešams</t>
  </si>
  <si>
    <t>7 - 6 - ēka ir daļēji pieejama</t>
  </si>
  <si>
    <t>5 - 0 - ēka ir nepieejama</t>
  </si>
  <si>
    <t>5.1.</t>
  </si>
  <si>
    <t>5.2.</t>
  </si>
  <si>
    <t>5.3.</t>
  </si>
  <si>
    <t>5.4.</t>
  </si>
  <si>
    <t>5.5.</t>
  </si>
  <si>
    <t>5.6.</t>
  </si>
  <si>
    <t>5.7.</t>
  </si>
  <si>
    <t>5.8.</t>
  </si>
  <si>
    <t>5.9.</t>
  </si>
  <si>
    <t>5.10.</t>
  </si>
  <si>
    <t>Ja šajā jautājumā atbilde  ir "Nē", uz jautājumiem 1.2.-1.5. nav jāatbild</t>
  </si>
  <si>
    <t>Skaidrojums aizpildīšanai</t>
  </si>
  <si>
    <t>3.2.</t>
  </si>
  <si>
    <t>3.5.</t>
  </si>
  <si>
    <t>3.6.</t>
  </si>
  <si>
    <t>3.7.</t>
  </si>
  <si>
    <t>3.8.</t>
  </si>
  <si>
    <t>2.4.</t>
  </si>
  <si>
    <t>4.5.</t>
  </si>
  <si>
    <t>4.6.</t>
  </si>
  <si>
    <t>7.1.</t>
  </si>
  <si>
    <t>7.2.</t>
  </si>
  <si>
    <t>8.1.</t>
  </si>
  <si>
    <t>8.2.</t>
  </si>
  <si>
    <t>8.3.</t>
  </si>
  <si>
    <t>8.4.</t>
  </si>
  <si>
    <t>8.5.</t>
  </si>
  <si>
    <t>8.6.</t>
  </si>
  <si>
    <t>8.7.</t>
  </si>
  <si>
    <t>8.9.</t>
  </si>
  <si>
    <t>8.10.</t>
  </si>
  <si>
    <t>8.11.</t>
  </si>
  <si>
    <t>8.12.</t>
  </si>
  <si>
    <t>Trauksmes poga tualetē</t>
  </si>
  <si>
    <t xml:space="preserve">Pieejams </t>
  </si>
  <si>
    <t xml:space="preserve"> Daļēji pieejams </t>
  </si>
  <si>
    <t xml:space="preserve">Nepieejams </t>
  </si>
  <si>
    <t>Lifta kabīnē nodrošināta audio informācija par lifta darbību (stāvs, kurā lifts atrodas, braukšanas virziens)</t>
  </si>
  <si>
    <t xml:space="preserve">Pie ēkas ir izveidota autostāvvieta cilvēkiem ar invaliditāti </t>
  </si>
  <si>
    <t xml:space="preserve">Pacēlājs </t>
  </si>
  <si>
    <t xml:space="preserve">Pārvietošanās starp stāviem </t>
  </si>
  <si>
    <t xml:space="preserve">Ēkā ir kāpurķēžu pacēlājs </t>
  </si>
  <si>
    <t>Ēkai ir viens stāvs vai lifts, pacēlājs nav nepieciešams</t>
  </si>
  <si>
    <t>Ietves un celiņi (līdz ēkas galvenajai ieejai)</t>
  </si>
  <si>
    <t>Durvju  atvēršanas slodze nav lielāka par 2 kg</t>
  </si>
  <si>
    <t xml:space="preserve">Jā </t>
  </si>
  <si>
    <t xml:space="preserve">Abpus ieejas durvīm ir brīvs
manevrēšanas laukums 1,5 m diametrā. </t>
  </si>
  <si>
    <t>Spoguļsienas un stikla durvis  ir marķētas ar 0.1 m platu kontrasta joslu 1,60 m, 1,40 m un 0,35 m augstumā</t>
  </si>
  <si>
    <t xml:space="preserve">Ēkai ir vairāki stāvi, bet nav lifta </t>
  </si>
  <si>
    <t>Lifta vadības paneļa augstums no grīdas</t>
  </si>
  <si>
    <t>Ja ēkai nav spoguļsienas un stikla durvis, uz jautājumu 6.4. nav jāatbild</t>
  </si>
  <si>
    <t>7.4.1.</t>
  </si>
  <si>
    <t>7.4.2.</t>
  </si>
  <si>
    <t>7.4.3.</t>
  </si>
  <si>
    <t>Lifta pogām ir apzīmējums  Braila rakstā vai taktilā veidā</t>
  </si>
  <si>
    <t>Uzstādīto taktilo zīmju augstums no grīdas līmeņa</t>
  </si>
  <si>
    <t xml:space="preserve">Durvis atveras automātiski, tām nav sliekšņu un tās ir platākas  par 90 cm </t>
  </si>
  <si>
    <t>Uzbrauktuve pie galvenās ieejas ēkā (cilvēkiem ar kustību traucējumiem)</t>
  </si>
  <si>
    <t>Ir informatīvas piktogrammas (apzīmējumi)</t>
  </si>
  <si>
    <t>Lifta glābšanas dienesta izsaukšanas
tālrunim ir iespēja saņemt un nosūtīt
īsziņu, kā arī tam jāatbild īsziņas formā, ka palīdzība ir ceļā vai šādam paziņojumam jāparādās liftā</t>
  </si>
  <si>
    <t>&gt;120 cm</t>
  </si>
  <si>
    <t>Ēkā ir vertikālais vai/un diagonālais pacēlājs ar kuru ir sasniedzami visi stāvi</t>
  </si>
  <si>
    <t>8.8.</t>
  </si>
  <si>
    <t>Kontroles pārbaude: skaitlim ir jābūt 100</t>
  </si>
  <si>
    <t xml:space="preserve"> &gt; 160 cm</t>
  </si>
  <si>
    <t>&gt; 150 cm</t>
  </si>
  <si>
    <t xml:space="preserve"> &gt; 210 cm</t>
  </si>
  <si>
    <t xml:space="preserve"> &gt; 140 cm</t>
  </si>
  <si>
    <t>&gt; 80 cm</t>
  </si>
  <si>
    <t xml:space="preserve"> &gt; 75 cm</t>
  </si>
  <si>
    <t xml:space="preserve"> &gt; 65 cm</t>
  </si>
  <si>
    <t xml:space="preserve"> &gt; 90 cm</t>
  </si>
  <si>
    <t>Durvis (galvenā ieeja ēkā vai alternatīva ieeja)</t>
  </si>
  <si>
    <t>70 cm</t>
  </si>
  <si>
    <t>90 -93 cm</t>
  </si>
  <si>
    <t>70-73 cm</t>
  </si>
  <si>
    <t xml:space="preserve">     &gt;  80 cm</t>
  </si>
  <si>
    <t xml:space="preserve"> &gt; 100 cm</t>
  </si>
  <si>
    <t>Ēkā ir vertikālais vai/un diagonālais pacēlājs ar kuru ir sasniedzams tikai pirmais stāvs, kur notiek klientu pieņemšana</t>
  </si>
  <si>
    <t>Ēkā ir lifts</t>
  </si>
  <si>
    <t>7.4.4.</t>
  </si>
  <si>
    <t>Novērtējums* (atzīmējiet atbilsošajā laukā "1")</t>
  </si>
  <si>
    <t>Galvenā ieeja ir bez šķēršliem (nav sliekšņi, nav kāpnes, uzbrauktuve nav nepieciešama)</t>
  </si>
  <si>
    <t>Ja uzbrauktuves garums pārsniedz 10 metrus, ir atpūtas starplaukumi</t>
  </si>
  <si>
    <t>Margas sniedzas 30 cm pāri pirmajam un pēdējam pakāpienam</t>
  </si>
  <si>
    <t>Norādēm (piemēram, kabinetu vai telpu numuriem u.c.) ir taktila virsma</t>
  </si>
  <si>
    <t>Evakuācijas ceļi ir marķēti un apzīmēti tā, lai būtu saprotami visiem apmeklētājiem, tostarp tiem, kuriem var būt grūtības ar lasītprasmi, bērniem un citā valodā runājošiem</t>
  </si>
  <si>
    <t>Tualete, kas ir pielāgota cilvēkiem ar invaliditāti (novērtējiet vienu, kas ir sasniedzama no visiem stāviem)</t>
  </si>
  <si>
    <t>Ēkā nav ievērotas vai ievērotas nelielā apjomā vides un informācijas pieejamības prasības, nav nodrošināta vides pieejamība personām ar funkcionēšanas traucējumiem. Personām ar funkcionāliem traucējumiem, vecāka gadagājuma cilvēkiem un cilvēkiem ar maziem bērniem bez citu cilvēku palīdzības iekļūšana ēkā un pārvietošanās tajā ir apgrūtināta vai pat neiespējama.
Lai  cilvēki ar invaliditāti piekļūtu  informācijai, pakalpojumiem, darba tirgum, kā arī lai veicinātu cilvēku ar invaliditāti vienlīdzīgas iespējas un sociālo iekļaušanu, ēkā ir nepieciešams veikt būtiskus vides un informācijas pieejamības uzlabošanas pasākumus, vai jāapsver iespēja izmantot citu ēku pakalpojumu sniegšanai iedzīvotājiem.</t>
  </si>
  <si>
    <t>Ja šajā jautājumā atbilde ir "Jā", uz jautājumiem 3.2.-3.8. nav jāatbild</t>
  </si>
  <si>
    <t>vides pieejamības koeficients**</t>
  </si>
  <si>
    <t xml:space="preserve">**vides pieejamības koeficients </t>
  </si>
  <si>
    <t>10 - 8 - ēka ir pieejama</t>
  </si>
  <si>
    <t xml:space="preserve">Ēkā  ir nodrošināta vides un informācijas pieejamība tikai vienai vai divām cilvēku  funkcionālo traucējumu grupām, piemēram, tikai cilvēkiem ar kustību traucējumiem vai tikai cilvēkiem ar redzes traucējumiem vai nepilnīgi nodrošināta visām funkcionālo traucējumu grupām. 
Ēkā ir nepieciešams veikt vides un informācijas pieejamības uzlabošanas pasākumus, lai  nodrošinātu cilvēku ar invaliditāti piekļuvi informācijai, pakalpojumiem, darba tirgum, kā arī lai veicinātu mērķa grupas vienlīdzīgas iespējas un sociālo iekļaušanu. </t>
  </si>
  <si>
    <t xml:space="preserve">Ēkā ir nodrošināta vides un informācijas pieejamība cilvēkiem ar dažāda  veida funkcionāliem traucējumiem: 
- cilvēkiem  ar kustību traucējumiem; 
- cilvēkiem  ar redzes traucējumiem; 
- cilvēkiem ar dzirdes traucējumiem;
- cilvēkiem ar garīga rakstura traucējumiem. 
Iestādē īstenoto vides un informācijas pieejamības uzlabošanas pasākumu rezultātā uzlabojusies personu ar invaliditāti situācija kopumā, tostarp ir veicināta šo personu piekļuve informācijai, pakalpojumiem, darba tirgum un veicina mērķa grupas vienlīdzīgas iespējas un sociālo iekļaušanu. Ēkā tiek ievērotas ne tikai būvnormatīvos noteiktās prasības attiecībā uz vides un informācijas pieejamību, bet arī  ieviesti un ievēroti labās prakses piemēri. </t>
  </si>
  <si>
    <t>Dušas telpa aprīkota ar nolaižamu sēdekli
0,50 m augstumā no grīdas, vēlams ar
paceļamiem roku balstiem</t>
  </si>
  <si>
    <t>Dušas telpā jir brīvs manevrēšanas
laukums 1,5 m diametrā</t>
  </si>
  <si>
    <t>Dušas kabīne aprīkota ar horizontāliem
rokturiem 0,9 m augstumā un vertikālu
rokturi 0,9–1,6m augstumā</t>
  </si>
  <si>
    <t>Cilvēks riteņkrēslā var aizsniegt
dvieļus un ziepes - dvieļu turētājs
ir 1,0–1,2 m augstumā</t>
  </si>
  <si>
    <t>Dušas telpu  platums un garums ir 1,80 m</t>
  </si>
  <si>
    <t xml:space="preserve">Ēkā ir paredzēta dušas telpa </t>
  </si>
  <si>
    <t>9.1.</t>
  </si>
  <si>
    <t>9.2.</t>
  </si>
  <si>
    <t>9.3.</t>
  </si>
  <si>
    <t>9.5.</t>
  </si>
  <si>
    <t>Dušas telpas, kas ir pieejamas cilvēkiem ar invaliditāti (novērtējiet vienu, kas ir sasniedzama no visiem stāviem)</t>
  </si>
  <si>
    <t>9.7.</t>
  </si>
  <si>
    <t>Ja šajā jautājumā atbilde ir "Nē", uz jautājumiem 9.2.-9.7. nav jāatbild</t>
  </si>
  <si>
    <t>7.4.</t>
  </si>
  <si>
    <t>7.4.5.</t>
  </si>
  <si>
    <t>7.4.6.</t>
  </si>
  <si>
    <t>7.4.7.</t>
  </si>
  <si>
    <t>7.4.8.</t>
  </si>
  <si>
    <t>7.5.1.</t>
  </si>
  <si>
    <t>7.5.2.</t>
  </si>
  <si>
    <t>7.5.3.</t>
  </si>
  <si>
    <t>7.5.4.</t>
  </si>
  <si>
    <t xml:space="preserve">7.5. </t>
  </si>
  <si>
    <t>Gaismas brīdinājuma signāli avārijas situācijā</t>
  </si>
  <si>
    <t>Telpa ir aprīkota ar palīdzības pogām
0,15 m un 0,9 m augstumā no
grīdas līmeņa</t>
  </si>
  <si>
    <t>Divi atbalsta rokturi pie poda</t>
  </si>
  <si>
    <t xml:space="preserve">Ja šajā jautājumā atbilde ir  "Jā", uz jautājumiem 7.2, 7.3. un 7.4 nav jāatbild </t>
  </si>
  <si>
    <t>Ja šajā jautājumā atbilde ir "Jā" , uz jautājumu 7.3. un 7.4. nav jāatbild</t>
  </si>
  <si>
    <t>Ja šajā jautājumā atbilde ir "Jā", uz jautājumiem 7.5.2., 7.5.3., un 7.5.4. nav jāatbild</t>
  </si>
  <si>
    <t>Ja šajā jautājumā atbilde ir "Jā", tad uz 4.2., 4.3., 4.4., 4.5. un 4.6. jautājumiem nav jāatbild</t>
  </si>
  <si>
    <t>&gt; 8 % / nav uzbrauktuve</t>
  </si>
  <si>
    <t>Nē / nav uzbrauktuve</t>
  </si>
  <si>
    <t>nav apmales / nav uzbrauktuve</t>
  </si>
  <si>
    <t>nav margu / nav uzbrauktuve</t>
  </si>
  <si>
    <t>&lt; 100 cm / nav uzbrauktuve</t>
  </si>
  <si>
    <t>Izglītības iestādes nosaukums</t>
  </si>
  <si>
    <t>Informācija par apmācību īstenošanas vietas adresi</t>
  </si>
  <si>
    <t xml:space="preserve">Apmācību īstenošanas vietas adrese </t>
  </si>
  <si>
    <t>Norāda izglītības iestādes nosaukumu</t>
  </si>
  <si>
    <t>Izglītības iestādes reģ. Nr.</t>
  </si>
  <si>
    <t>Norāda izglītības iestādes reģistrācijas numuru izglītības iestāžu reģistrā</t>
  </si>
  <si>
    <t>Manevrēšanas laukuma pirms lifta izmērs (platums)</t>
  </si>
  <si>
    <t>Lifta izmēri 1100 mm x
1400 mm, iekšējais laukums 1,54 m2</t>
  </si>
  <si>
    <t>*Pelēkajās šūnās ierakstus neveikt</t>
  </si>
  <si>
    <t>Norāda ēkas adresi</t>
  </si>
  <si>
    <t>(vārds, uzvāds un amats)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</si>
</sst>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13" x14ac:knownFonts="1">
    <font>
      <sz val="11"/>
      <color theme="1"/>
      <name val="Calibri"/>
      <family val="2"/>
      <charset val="186"/>
      <scheme val="minor"/>
    </font>
    <font>
      <sz val="10"/>
      <color theme="1"/>
      <name val="Arial"/>
      <family val="2"/>
      <charset val="186"/>
    </font>
    <font>
      <sz val="11"/>
      <color theme="1"/>
      <name val="Calibri"/>
      <family val="2"/>
      <charset val="186"/>
      <scheme val="minor"/>
    </font>
    <font>
      <b/>
      <sz val="14"/>
      <color theme="1"/>
      <name val="Times New Roman"/>
      <family val="1"/>
      <charset val="186"/>
    </font>
    <font>
      <sz val="10"/>
      <color theme="1"/>
      <name val="Times New Roman"/>
      <family val="1"/>
      <charset val="186"/>
    </font>
    <font>
      <b/>
      <sz val="10"/>
      <color theme="1"/>
      <name val="Times New Roman"/>
      <family val="1"/>
      <charset val="186"/>
    </font>
    <font>
      <sz val="10"/>
      <color rgb="FFFF0000"/>
      <name val="Times New Roman"/>
      <family val="1"/>
      <charset val="186"/>
    </font>
    <font>
      <sz val="10"/>
      <name val="Times New Roman"/>
      <family val="1"/>
      <charset val="186"/>
    </font>
    <font>
      <b/>
      <sz val="10"/>
      <name val="Times New Roman"/>
      <family val="1"/>
      <charset val="186"/>
    </font>
    <font>
      <sz val="10"/>
      <color rgb="FF000000"/>
      <name val="Times New Roman"/>
      <family val="1"/>
      <charset val="186"/>
    </font>
    <font>
      <i/>
      <sz val="10"/>
      <color theme="1"/>
      <name val="Times New Roman"/>
      <family val="1"/>
      <charset val="186"/>
    </font>
    <font>
      <b/>
      <sz val="10"/>
      <color rgb="FFFF0000"/>
      <name val="Times New Roman"/>
      <family val="1"/>
      <charset val="186"/>
    </font>
    <font>
      <b/>
      <sz val="9"/>
      <name val="Times New Roman"/>
      <family val="1"/>
      <charset val="186"/>
    </font>
  </fonts>
  <fills count="14">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6" tint="0.59999389629810485"/>
        <bgColor indexed="64"/>
      </patternFill>
    </fill>
    <fill>
      <patternFill patternType="solid">
        <fgColor theme="7"/>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s>
  <cellStyleXfs count="2">
    <xf numFmtId="0" fontId="0" fillId="0" borderId="0"/>
    <xf numFmtId="43" fontId="2" fillId="0" borderId="0" applyFont="0" applyFill="0" applyBorder="0" applyAlignment="0" applyProtection="0"/>
  </cellStyleXfs>
  <cellXfs count="163">
    <xf numFmtId="0" fontId="0" fillId="0" borderId="0" xfId="0"/>
    <xf numFmtId="0" fontId="1" fillId="0" borderId="0" xfId="0" applyFont="1" applyAlignment="1">
      <alignment horizontal="left"/>
    </xf>
    <xf numFmtId="0" fontId="1" fillId="0" borderId="0" xfId="0" applyFont="1"/>
    <xf numFmtId="0" fontId="0" fillId="0" borderId="0" xfId="0" applyBorder="1"/>
    <xf numFmtId="0" fontId="4" fillId="0" borderId="0" xfId="0" applyFont="1"/>
    <xf numFmtId="0" fontId="4" fillId="0" borderId="1" xfId="0" applyFont="1" applyBorder="1" applyAlignment="1" applyProtection="1">
      <alignment wrapText="1"/>
    </xf>
    <xf numFmtId="0" fontId="5" fillId="6" borderId="1" xfId="0" applyFont="1" applyFill="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 xfId="0" applyFont="1" applyFill="1" applyBorder="1" applyAlignment="1" applyProtection="1">
      <alignment vertical="center" wrapText="1"/>
    </xf>
    <xf numFmtId="0" fontId="5" fillId="7"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6" fillId="0" borderId="0" xfId="0" applyFont="1"/>
    <xf numFmtId="0" fontId="4" fillId="0" borderId="1" xfId="0" applyFont="1" applyBorder="1" applyAlignment="1" applyProtection="1">
      <alignment vertical="center" wrapText="1"/>
    </xf>
    <xf numFmtId="0" fontId="5" fillId="2"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1" xfId="0" applyFont="1" applyFill="1" applyBorder="1" applyAlignment="1" applyProtection="1">
      <alignment horizontal="left" vertical="center" wrapText="1"/>
    </xf>
    <xf numFmtId="0" fontId="5" fillId="6"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4" fillId="0" borderId="1" xfId="0" applyFont="1" applyBorder="1" applyProtection="1"/>
    <xf numFmtId="0" fontId="4" fillId="0" borderId="1" xfId="0" applyFont="1" applyFill="1" applyBorder="1" applyAlignment="1" applyProtection="1">
      <alignment wrapText="1"/>
    </xf>
    <xf numFmtId="0" fontId="5" fillId="7" borderId="1" xfId="0" applyFont="1" applyFill="1" applyBorder="1" applyAlignment="1" applyProtection="1">
      <alignment horizontal="center"/>
    </xf>
    <xf numFmtId="0" fontId="4" fillId="6" borderId="1" xfId="0" applyFont="1" applyFill="1" applyBorder="1" applyProtection="1"/>
    <xf numFmtId="0" fontId="5" fillId="6" borderId="1" xfId="0" applyFont="1" applyFill="1" applyBorder="1" applyAlignment="1" applyProtection="1">
      <alignment horizontal="center"/>
    </xf>
    <xf numFmtId="0" fontId="4" fillId="0" borderId="1" xfId="0" applyFont="1" applyFill="1" applyBorder="1" applyProtection="1">
      <protection locked="0"/>
    </xf>
    <xf numFmtId="0" fontId="5" fillId="0" borderId="1" xfId="0" applyFont="1" applyFill="1" applyBorder="1" applyAlignment="1" applyProtection="1">
      <alignment horizontal="center" vertical="center" wrapText="1"/>
      <protection locked="0"/>
    </xf>
    <xf numFmtId="0" fontId="5" fillId="12"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protection locked="0"/>
    </xf>
    <xf numFmtId="0" fontId="4" fillId="0" borderId="1" xfId="0" applyFont="1" applyBorder="1" applyProtection="1">
      <protection locked="0"/>
    </xf>
    <xf numFmtId="0" fontId="4" fillId="0" borderId="1" xfId="0" applyFont="1" applyBorder="1" applyAlignment="1" applyProtection="1">
      <alignment horizontal="center" vertical="center"/>
      <protection locked="0"/>
    </xf>
    <xf numFmtId="0" fontId="7" fillId="0" borderId="1" xfId="0" applyFont="1" applyBorder="1" applyAlignment="1" applyProtection="1">
      <alignment wrapText="1"/>
    </xf>
    <xf numFmtId="2" fontId="4" fillId="6" borderId="1" xfId="1" applyNumberFormat="1" applyFont="1" applyFill="1" applyBorder="1" applyAlignment="1" applyProtection="1">
      <alignment horizontal="right" vertical="center" wrapText="1"/>
    </xf>
    <xf numFmtId="2" fontId="5" fillId="6" borderId="1" xfId="1" applyNumberFormat="1" applyFont="1" applyFill="1" applyBorder="1" applyAlignment="1" applyProtection="1">
      <alignment horizontal="right" vertical="center"/>
    </xf>
    <xf numFmtId="0" fontId="6" fillId="6" borderId="1" xfId="0" applyFont="1" applyFill="1" applyBorder="1" applyAlignment="1" applyProtection="1">
      <alignment wrapText="1"/>
    </xf>
    <xf numFmtId="0" fontId="5" fillId="11" borderId="1" xfId="0" applyFont="1" applyFill="1" applyBorder="1" applyAlignment="1" applyProtection="1">
      <alignment horizontal="center" vertical="center" wrapText="1"/>
    </xf>
    <xf numFmtId="0" fontId="7" fillId="0" borderId="1" xfId="0" applyFont="1" applyFill="1" applyBorder="1" applyAlignment="1" applyProtection="1">
      <alignment wrapText="1"/>
    </xf>
    <xf numFmtId="0" fontId="6" fillId="0" borderId="0" xfId="0" applyFont="1" applyFill="1"/>
    <xf numFmtId="0" fontId="4" fillId="0" borderId="1" xfId="0" applyFont="1" applyFill="1" applyBorder="1" applyProtection="1"/>
    <xf numFmtId="0" fontId="4" fillId="0" borderId="1" xfId="0" applyFont="1" applyFill="1" applyBorder="1" applyAlignment="1" applyProtection="1">
      <alignment horizontal="left"/>
    </xf>
    <xf numFmtId="0" fontId="4" fillId="0" borderId="1" xfId="0" applyFont="1" applyFill="1" applyBorder="1" applyAlignment="1" applyProtection="1">
      <alignment vertical="center" wrapText="1"/>
      <protection locked="0"/>
    </xf>
    <xf numFmtId="0" fontId="5" fillId="6" borderId="1" xfId="0" applyFont="1" applyFill="1" applyBorder="1" applyAlignment="1" applyProtection="1">
      <alignment horizontal="center" vertical="center"/>
    </xf>
    <xf numFmtId="14" fontId="4" fillId="0" borderId="1" xfId="0" applyNumberFormat="1" applyFont="1" applyBorder="1" applyAlignment="1" applyProtection="1">
      <alignment horizontal="left" vertical="center" wrapText="1"/>
    </xf>
    <xf numFmtId="0" fontId="5" fillId="6" borderId="1" xfId="0" applyFont="1" applyFill="1" applyBorder="1" applyAlignment="1" applyProtection="1">
      <alignment vertical="center" wrapText="1"/>
    </xf>
    <xf numFmtId="2" fontId="5" fillId="6" borderId="1" xfId="1" applyNumberFormat="1" applyFont="1" applyFill="1" applyBorder="1" applyAlignment="1" applyProtection="1">
      <alignment horizontal="right" vertical="center" wrapText="1"/>
    </xf>
    <xf numFmtId="0" fontId="4" fillId="6" borderId="1" xfId="0" applyFont="1" applyFill="1" applyBorder="1" applyAlignment="1" applyProtection="1">
      <alignment vertical="center" wrapText="1"/>
    </xf>
    <xf numFmtId="0" fontId="5" fillId="8" borderId="1" xfId="0" applyFont="1" applyFill="1" applyBorder="1" applyAlignment="1" applyProtection="1">
      <alignment horizontal="center" vertical="center" wrapText="1"/>
    </xf>
    <xf numFmtId="2" fontId="8" fillId="6" borderId="1" xfId="1" applyNumberFormat="1" applyFont="1" applyFill="1" applyBorder="1" applyAlignment="1" applyProtection="1">
      <alignment horizontal="right" vertical="center"/>
    </xf>
    <xf numFmtId="0" fontId="4" fillId="4" borderId="1" xfId="0" applyFont="1" applyFill="1" applyBorder="1" applyAlignment="1" applyProtection="1">
      <alignment vertical="center" wrapText="1"/>
    </xf>
    <xf numFmtId="0" fontId="4" fillId="0" borderId="1" xfId="0" applyFont="1" applyBorder="1" applyAlignment="1" applyProtection="1">
      <alignment horizontal="center"/>
      <protection locked="0"/>
    </xf>
    <xf numFmtId="0" fontId="9" fillId="0" borderId="1" xfId="0" applyFont="1" applyBorder="1" applyAlignment="1" applyProtection="1">
      <alignment vertical="center" wrapText="1"/>
    </xf>
    <xf numFmtId="0" fontId="5" fillId="6" borderId="2" xfId="0" applyFont="1" applyFill="1" applyBorder="1" applyAlignment="1" applyProtection="1">
      <alignment horizontal="center" vertical="center" wrapText="1"/>
    </xf>
    <xf numFmtId="0" fontId="4" fillId="0" borderId="1" xfId="0" applyFont="1" applyBorder="1" applyAlignment="1">
      <alignment vertical="center" wrapText="1"/>
    </xf>
    <xf numFmtId="2" fontId="5" fillId="7" borderId="1" xfId="0" applyNumberFormat="1" applyFont="1" applyFill="1" applyBorder="1" applyAlignment="1" applyProtection="1">
      <alignment horizontal="center" vertical="center" wrapText="1"/>
    </xf>
    <xf numFmtId="2" fontId="5" fillId="2" borderId="1" xfId="0" applyNumberFormat="1" applyFont="1" applyFill="1" applyBorder="1" applyAlignment="1" applyProtection="1">
      <alignment horizontal="center" vertical="center" wrapText="1"/>
    </xf>
    <xf numFmtId="2" fontId="5" fillId="10" borderId="1" xfId="0" applyNumberFormat="1" applyFont="1" applyFill="1" applyBorder="1" applyAlignment="1" applyProtection="1">
      <alignment horizontal="center" vertical="center" wrapText="1"/>
    </xf>
    <xf numFmtId="0" fontId="4" fillId="0" borderId="0" xfId="0" applyFont="1" applyAlignment="1" applyProtection="1">
      <alignment horizontal="left"/>
    </xf>
    <xf numFmtId="0" fontId="6" fillId="0" borderId="0" xfId="0" applyFont="1" applyProtection="1"/>
    <xf numFmtId="0" fontId="4" fillId="0" borderId="0" xfId="0" applyFont="1" applyProtection="1"/>
    <xf numFmtId="0" fontId="4" fillId="0" borderId="0" xfId="0" applyFont="1" applyAlignment="1">
      <alignment horizontal="left"/>
    </xf>
    <xf numFmtId="0" fontId="5" fillId="0" borderId="0" xfId="0" applyFont="1" applyBorder="1" applyAlignment="1"/>
    <xf numFmtId="164" fontId="5" fillId="0" borderId="0" xfId="0" applyNumberFormat="1" applyFont="1" applyBorder="1" applyAlignment="1"/>
    <xf numFmtId="0" fontId="4" fillId="0" borderId="0" xfId="0" applyFont="1" applyBorder="1"/>
    <xf numFmtId="0" fontId="4" fillId="0" borderId="0" xfId="0" applyFont="1" applyBorder="1" applyAlignment="1">
      <alignment horizontal="justify" vertical="center" wrapText="1"/>
    </xf>
    <xf numFmtId="0" fontId="4" fillId="0" borderId="0" xfId="0" applyFont="1" applyBorder="1" applyAlignment="1" applyProtection="1">
      <alignment horizontal="center" vertical="center" wrapText="1"/>
      <protection locked="0"/>
    </xf>
    <xf numFmtId="0" fontId="10" fillId="0" borderId="0" xfId="0" applyFont="1" applyFill="1" applyBorder="1" applyAlignment="1" applyProtection="1">
      <alignment horizontal="justify" vertical="center" wrapText="1"/>
      <protection locked="0"/>
    </xf>
    <xf numFmtId="0" fontId="4" fillId="6" borderId="1" xfId="0" applyFont="1" applyFill="1" applyBorder="1" applyAlignment="1" applyProtection="1">
      <alignment vertical="center"/>
    </xf>
    <xf numFmtId="0" fontId="4" fillId="5" borderId="1" xfId="0" applyFont="1" applyFill="1" applyBorder="1" applyAlignment="1" applyProtection="1">
      <alignment horizontal="center" vertical="center"/>
      <protection locked="0"/>
    </xf>
    <xf numFmtId="0" fontId="4" fillId="0" borderId="1" xfId="0" applyFont="1" applyFill="1" applyBorder="1" applyAlignment="1" applyProtection="1">
      <alignment vertical="center"/>
      <protection locked="0"/>
    </xf>
    <xf numFmtId="0" fontId="4" fillId="5" borderId="1" xfId="0" applyFont="1" applyFill="1" applyBorder="1" applyAlignment="1" applyProtection="1">
      <alignment vertical="center" wrapText="1"/>
    </xf>
    <xf numFmtId="2" fontId="11" fillId="6" borderId="1" xfId="1" applyNumberFormat="1" applyFont="1" applyFill="1" applyBorder="1" applyAlignment="1" applyProtection="1">
      <alignment horizontal="right" vertical="center"/>
    </xf>
    <xf numFmtId="1" fontId="5" fillId="0" borderId="1" xfId="0" applyNumberFormat="1" applyFont="1" applyFill="1" applyBorder="1" applyAlignment="1" applyProtection="1">
      <alignment vertical="center" wrapText="1"/>
      <protection locked="0"/>
    </xf>
    <xf numFmtId="0" fontId="4" fillId="6" borderId="1" xfId="0" applyFont="1" applyFill="1" applyBorder="1" applyAlignment="1" applyProtection="1">
      <alignment wrapText="1"/>
    </xf>
    <xf numFmtId="0" fontId="4" fillId="0" borderId="2" xfId="0"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wrapText="1"/>
      <protection locked="0"/>
    </xf>
    <xf numFmtId="0" fontId="4" fillId="0" borderId="2" xfId="0" applyFont="1" applyBorder="1" applyAlignment="1" applyProtection="1">
      <alignment horizontal="left" vertical="center" wrapText="1"/>
    </xf>
    <xf numFmtId="0" fontId="4" fillId="0" borderId="5"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protection locked="0"/>
    </xf>
    <xf numFmtId="164" fontId="4" fillId="0" borderId="1" xfId="0" applyNumberFormat="1" applyFont="1" applyBorder="1" applyAlignment="1">
      <alignment wrapText="1"/>
    </xf>
    <xf numFmtId="0" fontId="3" fillId="0" borderId="0" xfId="0" applyFont="1" applyBorder="1" applyAlignment="1">
      <alignment horizontal="center" vertical="center"/>
    </xf>
    <xf numFmtId="0" fontId="4" fillId="0" borderId="0" xfId="0" applyFont="1" applyAlignment="1">
      <alignment wrapText="1"/>
    </xf>
    <xf numFmtId="0" fontId="0" fillId="0" borderId="0" xfId="0" applyAlignment="1">
      <alignment wrapText="1"/>
    </xf>
    <xf numFmtId="0" fontId="4" fillId="13" borderId="1" xfId="0" applyFont="1" applyFill="1" applyBorder="1" applyAlignment="1" applyProtection="1">
      <alignment vertical="center"/>
    </xf>
    <xf numFmtId="0" fontId="4"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4" fillId="13" borderId="1" xfId="0" applyFont="1" applyFill="1" applyBorder="1" applyProtection="1"/>
    <xf numFmtId="0" fontId="5" fillId="13" borderId="1" xfId="0" applyFont="1" applyFill="1" applyBorder="1" applyAlignment="1" applyProtection="1">
      <alignment horizontal="center" vertical="center" wrapText="1"/>
      <protection locked="0"/>
    </xf>
    <xf numFmtId="0" fontId="5" fillId="13" borderId="1" xfId="0" applyFont="1" applyFill="1" applyBorder="1" applyAlignment="1">
      <alignment horizontal="center" vertical="center" wrapText="1"/>
    </xf>
    <xf numFmtId="0" fontId="4" fillId="13" borderId="1" xfId="0" applyFont="1" applyFill="1" applyBorder="1" applyAlignment="1">
      <alignment horizontal="left" vertical="center" wrapText="1"/>
    </xf>
    <xf numFmtId="0" fontId="4" fillId="13" borderId="1" xfId="0" applyFont="1" applyFill="1" applyBorder="1" applyAlignment="1">
      <alignment horizontal="center" vertical="center" wrapText="1"/>
    </xf>
    <xf numFmtId="164" fontId="5" fillId="13" borderId="1" xfId="0" applyNumberFormat="1" applyFont="1" applyFill="1" applyBorder="1" applyAlignment="1">
      <alignment vertical="center" wrapText="1"/>
    </xf>
    <xf numFmtId="0" fontId="4" fillId="13" borderId="1" xfId="0" applyFont="1" applyFill="1" applyBorder="1" applyAlignment="1" applyProtection="1">
      <alignment horizontal="center" vertical="center" wrapText="1"/>
      <protection locked="0"/>
    </xf>
    <xf numFmtId="164" fontId="5" fillId="13" borderId="1" xfId="0" applyNumberFormat="1" applyFont="1" applyFill="1" applyBorder="1" applyAlignment="1" applyProtection="1">
      <alignment vertical="center"/>
    </xf>
    <xf numFmtId="0" fontId="7" fillId="0" borderId="1" xfId="0" applyFont="1" applyBorder="1" applyAlignment="1" applyProtection="1">
      <alignment vertical="center" wrapText="1"/>
    </xf>
    <xf numFmtId="0" fontId="7" fillId="0" borderId="1" xfId="0" applyFont="1" applyFill="1" applyBorder="1" applyAlignment="1" applyProtection="1">
      <alignment vertical="center" wrapText="1"/>
    </xf>
    <xf numFmtId="0" fontId="3" fillId="0" borderId="0" xfId="0" applyFont="1" applyBorder="1" applyAlignment="1">
      <alignment horizontal="center"/>
    </xf>
    <xf numFmtId="0" fontId="4" fillId="0" borderId="0" xfId="0" applyFont="1" applyBorder="1" applyAlignment="1"/>
    <xf numFmtId="0" fontId="10" fillId="0" borderId="0" xfId="0" applyFont="1" applyFill="1" applyBorder="1" applyAlignment="1">
      <alignment horizontal="center"/>
    </xf>
    <xf numFmtId="0" fontId="5" fillId="7"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10" fillId="0" borderId="14" xfId="0" applyFont="1" applyFill="1" applyBorder="1" applyAlignment="1" applyProtection="1">
      <alignment horizontal="center" vertical="center" wrapText="1"/>
      <protection locked="0"/>
    </xf>
    <xf numFmtId="0" fontId="10" fillId="0" borderId="20"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3" xfId="0" applyFont="1" applyBorder="1" applyAlignment="1">
      <alignment horizontal="center"/>
    </xf>
    <xf numFmtId="0" fontId="4" fillId="0" borderId="0" xfId="0" applyFont="1" applyBorder="1" applyAlignment="1">
      <alignment horizontal="center"/>
    </xf>
    <xf numFmtId="0" fontId="10" fillId="0" borderId="0" xfId="0" applyFont="1" applyFill="1" applyBorder="1" applyAlignment="1">
      <alignment horizontal="center"/>
    </xf>
    <xf numFmtId="0" fontId="5" fillId="6" borderId="1" xfId="0" applyFont="1" applyFill="1" applyBorder="1" applyAlignment="1" applyProtection="1">
      <alignment vertical="center" wrapText="1"/>
    </xf>
    <xf numFmtId="0" fontId="4" fillId="6" borderId="1" xfId="0" applyFont="1" applyFill="1" applyBorder="1" applyAlignment="1" applyProtection="1">
      <alignment vertical="center" wrapText="1"/>
    </xf>
    <xf numFmtId="0" fontId="5" fillId="0" borderId="1" xfId="0" applyFont="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6" borderId="1" xfId="0" applyFont="1" applyFill="1" applyBorder="1" applyAlignment="1" applyProtection="1">
      <alignment horizontal="left" vertical="center" wrapText="1"/>
    </xf>
    <xf numFmtId="0" fontId="4" fillId="6" borderId="1" xfId="0" applyFont="1" applyFill="1" applyBorder="1" applyAlignment="1" applyProtection="1">
      <alignment wrapText="1"/>
    </xf>
    <xf numFmtId="0" fontId="5" fillId="6" borderId="14" xfId="0" applyFont="1" applyFill="1" applyBorder="1" applyAlignment="1" applyProtection="1">
      <alignment horizontal="left" vertical="center" wrapText="1"/>
    </xf>
    <xf numFmtId="0" fontId="5" fillId="0" borderId="20" xfId="0" applyFont="1" applyBorder="1" applyAlignment="1">
      <alignment vertical="center" wrapText="1"/>
    </xf>
    <xf numFmtId="0" fontId="5" fillId="0" borderId="13" xfId="0" applyFont="1" applyBorder="1" applyAlignment="1">
      <alignment vertical="center" wrapText="1"/>
    </xf>
    <xf numFmtId="0" fontId="3" fillId="0" borderId="0" xfId="0" applyFont="1" applyBorder="1" applyAlignment="1">
      <alignment horizontal="center"/>
    </xf>
    <xf numFmtId="0" fontId="8" fillId="0" borderId="1" xfId="0" applyFont="1" applyBorder="1" applyAlignment="1" applyProtection="1">
      <alignment horizontal="center" wrapText="1"/>
    </xf>
    <xf numFmtId="0" fontId="7" fillId="0" borderId="1" xfId="0" applyFont="1" applyBorder="1" applyAlignment="1" applyProtection="1">
      <alignment wrapText="1"/>
    </xf>
    <xf numFmtId="0" fontId="4" fillId="0" borderId="1" xfId="0" applyFont="1" applyBorder="1" applyAlignment="1" applyProtection="1">
      <alignment horizontal="left" vertical="center" wrapText="1"/>
    </xf>
    <xf numFmtId="0" fontId="3" fillId="0" borderId="0" xfId="0" applyFont="1" applyBorder="1" applyAlignment="1">
      <alignment horizontal="center" wrapText="1"/>
    </xf>
    <xf numFmtId="0" fontId="12" fillId="13" borderId="7" xfId="0" applyFont="1" applyFill="1" applyBorder="1" applyAlignment="1">
      <alignment horizontal="center"/>
    </xf>
    <xf numFmtId="0" fontId="4" fillId="6" borderId="1" xfId="0" applyFont="1" applyFill="1" applyBorder="1" applyAlignment="1" applyProtection="1">
      <alignment vertical="center"/>
    </xf>
    <xf numFmtId="0" fontId="3" fillId="0" borderId="22" xfId="0" applyFont="1" applyBorder="1" applyAlignment="1">
      <alignment horizontal="center" vertical="center"/>
    </xf>
    <xf numFmtId="0" fontId="3" fillId="0" borderId="0" xfId="0" applyFont="1" applyBorder="1" applyAlignment="1">
      <alignment horizontal="center" vertical="center"/>
    </xf>
    <xf numFmtId="0" fontId="5" fillId="2" borderId="11" xfId="0" applyFont="1" applyFill="1" applyBorder="1" applyAlignment="1">
      <alignment vertical="center"/>
    </xf>
    <xf numFmtId="0" fontId="5" fillId="2" borderId="12" xfId="0" applyFont="1" applyFill="1" applyBorder="1" applyAlignment="1">
      <alignment vertical="center"/>
    </xf>
    <xf numFmtId="0" fontId="4" fillId="2" borderId="3" xfId="0" applyFont="1" applyFill="1" applyBorder="1" applyAlignment="1">
      <alignment wrapText="1"/>
    </xf>
    <xf numFmtId="0" fontId="4" fillId="2" borderId="10" xfId="0" applyFont="1" applyFill="1" applyBorder="1" applyAlignment="1"/>
    <xf numFmtId="0" fontId="4" fillId="2" borderId="4" xfId="0" applyFont="1" applyFill="1" applyBorder="1" applyAlignment="1"/>
    <xf numFmtId="0" fontId="5" fillId="12" borderId="11" xfId="0" applyFont="1" applyFill="1" applyBorder="1" applyAlignment="1">
      <alignment vertical="center"/>
    </xf>
    <xf numFmtId="0" fontId="5" fillId="12" borderId="12" xfId="0" applyFont="1" applyFill="1" applyBorder="1" applyAlignment="1">
      <alignment vertical="center"/>
    </xf>
    <xf numFmtId="0" fontId="4" fillId="12" borderId="3" xfId="0" applyFont="1" applyFill="1" applyBorder="1" applyAlignment="1">
      <alignment wrapText="1"/>
    </xf>
    <xf numFmtId="0" fontId="4" fillId="12" borderId="10" xfId="0" applyFont="1" applyFill="1" applyBorder="1" applyAlignment="1"/>
    <xf numFmtId="0" fontId="4" fillId="12" borderId="4" xfId="0" applyFont="1" applyFill="1" applyBorder="1" applyAlignment="1"/>
    <xf numFmtId="0" fontId="4" fillId="0" borderId="1" xfId="0" applyFont="1" applyBorder="1" applyAlignment="1">
      <alignment horizontal="center" vertical="center"/>
    </xf>
    <xf numFmtId="0" fontId="5" fillId="0" borderId="15" xfId="0" applyFont="1" applyFill="1" applyBorder="1" applyAlignment="1" applyProtection="1">
      <alignment horizontal="right" vertical="center" wrapText="1"/>
    </xf>
    <xf numFmtId="0" fontId="5" fillId="0" borderId="6" xfId="0" applyFont="1" applyFill="1" applyBorder="1" applyAlignment="1" applyProtection="1">
      <alignment horizontal="right" vertical="center" wrapText="1"/>
    </xf>
    <xf numFmtId="0" fontId="5" fillId="0" borderId="9" xfId="0" applyFont="1" applyFill="1" applyBorder="1" applyAlignment="1" applyProtection="1">
      <alignment horizontal="right" vertical="center" wrapText="1"/>
    </xf>
    <xf numFmtId="0" fontId="5" fillId="0" borderId="19" xfId="0" applyFont="1" applyFill="1" applyBorder="1" applyAlignment="1" applyProtection="1">
      <alignment horizontal="right" vertical="center" wrapText="1"/>
    </xf>
    <xf numFmtId="0" fontId="5" fillId="0" borderId="7" xfId="0" applyFont="1" applyFill="1" applyBorder="1" applyAlignment="1" applyProtection="1">
      <alignment horizontal="right" vertical="center" wrapText="1"/>
    </xf>
    <xf numFmtId="0" fontId="5" fillId="0" borderId="8" xfId="0" applyFont="1" applyFill="1" applyBorder="1" applyAlignment="1" applyProtection="1">
      <alignment horizontal="right" vertical="center" wrapText="1"/>
    </xf>
    <xf numFmtId="0" fontId="5" fillId="3" borderId="6" xfId="0" applyFont="1" applyFill="1" applyBorder="1" applyAlignment="1" applyProtection="1">
      <alignment horizontal="center"/>
    </xf>
    <xf numFmtId="0" fontId="5" fillId="3" borderId="21" xfId="0" applyFont="1" applyFill="1" applyBorder="1" applyAlignment="1" applyProtection="1">
      <alignment horizontal="center"/>
    </xf>
    <xf numFmtId="164" fontId="8" fillId="3" borderId="3" xfId="0" applyNumberFormat="1" applyFont="1" applyFill="1" applyBorder="1" applyAlignment="1" applyProtection="1"/>
    <xf numFmtId="164" fontId="8" fillId="3" borderId="4" xfId="0" applyNumberFormat="1" applyFont="1" applyFill="1" applyBorder="1" applyAlignment="1" applyProtection="1"/>
    <xf numFmtId="0" fontId="7" fillId="0" borderId="16" xfId="0" applyFont="1" applyBorder="1" applyAlignment="1">
      <alignment wrapText="1"/>
    </xf>
    <xf numFmtId="0" fontId="7" fillId="0" borderId="17" xfId="0" applyFont="1" applyBorder="1" applyAlignment="1">
      <alignment wrapText="1"/>
    </xf>
    <xf numFmtId="0" fontId="7" fillId="0" borderId="18" xfId="0" applyFont="1" applyBorder="1" applyAlignment="1">
      <alignment wrapText="1"/>
    </xf>
    <xf numFmtId="0" fontId="5" fillId="3" borderId="3" xfId="0" applyFont="1" applyFill="1" applyBorder="1" applyAlignment="1"/>
    <xf numFmtId="0" fontId="5" fillId="3" borderId="10" xfId="0" applyFont="1" applyFill="1" applyBorder="1" applyAlignment="1"/>
    <xf numFmtId="0" fontId="5" fillId="3" borderId="4" xfId="0" applyFont="1" applyFill="1" applyBorder="1" applyAlignment="1"/>
    <xf numFmtId="0" fontId="5" fillId="9" borderId="3" xfId="0" applyFont="1" applyFill="1" applyBorder="1" applyAlignment="1">
      <alignment vertical="center"/>
    </xf>
    <xf numFmtId="0" fontId="5" fillId="9" borderId="4" xfId="0" applyFont="1" applyFill="1" applyBorder="1" applyAlignment="1">
      <alignment vertical="center"/>
    </xf>
    <xf numFmtId="0" fontId="4" fillId="9" borderId="3" xfId="0" applyFont="1" applyFill="1" applyBorder="1" applyAlignment="1">
      <alignment wrapText="1"/>
    </xf>
    <xf numFmtId="0" fontId="4" fillId="9" borderId="10" xfId="0" applyFont="1" applyFill="1" applyBorder="1" applyAlignment="1">
      <alignment wrapText="1"/>
    </xf>
    <xf numFmtId="0" fontId="4" fillId="9" borderId="4" xfId="0" applyFont="1" applyFill="1" applyBorder="1" applyAlignment="1">
      <alignment wrapText="1"/>
    </xf>
  </cellXfs>
  <cellStyles count="2">
    <cellStyle name="Comma" xfId="1" builtinId="3"/>
    <cellStyle name="Normal" xfId="0" builtinId="0"/>
  </cellStyles>
  <dxfs count="0"/>
  <tableStyles count="0" defaultTableStyle="TableStyleMedium2" defaultPivotStyle="PivotStyleLight16"/>
  <colors>
    <mruColors>
      <color rgb="FF0000FF"/>
      <color rgb="FFFCFDD7"/>
      <color rgb="FFFF6600"/>
      <color rgb="FF7BE8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7"/>
  <sheetViews>
    <sheetView tabSelected="1" zoomScale="90" zoomScaleNormal="90" workbookViewId="0">
      <selection activeCell="Y7" sqref="Y7"/>
    </sheetView>
  </sheetViews>
  <sheetFormatPr defaultRowHeight="15" x14ac:dyDescent="0.25"/>
  <cols>
    <col min="1" max="1" width="5.28515625" customWidth="1"/>
    <col min="2" max="2" width="33.5703125" customWidth="1"/>
    <col min="3" max="3" width="21.7109375" customWidth="1"/>
    <col min="4" max="4" width="15.5703125" customWidth="1"/>
    <col min="5" max="5" width="12.28515625" customWidth="1"/>
    <col min="6" max="6" width="9" customWidth="1"/>
    <col min="7" max="7" width="10" customWidth="1"/>
    <col min="8" max="8" width="11.42578125" customWidth="1"/>
    <col min="9" max="9" width="18.5703125" customWidth="1"/>
    <col min="10" max="10" width="6" customWidth="1"/>
  </cols>
  <sheetData>
    <row r="2" spans="1:10" ht="18.75" x14ac:dyDescent="0.25">
      <c r="A2" s="129" t="s">
        <v>252</v>
      </c>
      <c r="B2" s="130"/>
      <c r="C2" s="130"/>
      <c r="D2" s="130"/>
      <c r="E2" s="130"/>
      <c r="F2" s="130"/>
      <c r="G2" s="130"/>
      <c r="H2" s="130"/>
      <c r="I2" s="130"/>
      <c r="J2" s="4"/>
    </row>
    <row r="3" spans="1:10" ht="18.75" x14ac:dyDescent="0.25">
      <c r="A3" s="82"/>
      <c r="B3" s="82"/>
      <c r="C3" s="82"/>
      <c r="D3" s="82"/>
      <c r="E3" s="82"/>
      <c r="F3" s="82"/>
      <c r="G3" s="82"/>
      <c r="H3" s="82"/>
      <c r="I3" s="82"/>
      <c r="J3" s="4"/>
    </row>
    <row r="4" spans="1:10" ht="15.75" customHeight="1" x14ac:dyDescent="0.25">
      <c r="A4" s="141" t="s">
        <v>251</v>
      </c>
      <c r="B4" s="141"/>
      <c r="C4" s="108" t="s">
        <v>254</v>
      </c>
      <c r="D4" s="108"/>
      <c r="E4" s="108"/>
      <c r="F4" s="4"/>
      <c r="G4" s="4"/>
      <c r="H4" s="4"/>
      <c r="I4" s="4"/>
      <c r="J4" s="4"/>
    </row>
    <row r="5" spans="1:10" s="84" customFormat="1" ht="27" customHeight="1" x14ac:dyDescent="0.25">
      <c r="A5" s="103" t="s">
        <v>255</v>
      </c>
      <c r="B5" s="104"/>
      <c r="C5" s="105" t="s">
        <v>256</v>
      </c>
      <c r="D5" s="106"/>
      <c r="E5" s="107"/>
      <c r="F5" s="83"/>
      <c r="G5" s="83"/>
      <c r="H5" s="83"/>
      <c r="I5" s="83"/>
      <c r="J5" s="83"/>
    </row>
    <row r="6" spans="1:10" ht="15.75" customHeight="1" x14ac:dyDescent="0.25">
      <c r="A6" s="109" t="s">
        <v>253</v>
      </c>
      <c r="B6" s="109"/>
      <c r="C6" s="108" t="s">
        <v>260</v>
      </c>
      <c r="D6" s="108"/>
      <c r="E6" s="108"/>
      <c r="F6" s="4"/>
      <c r="G6" s="4"/>
      <c r="H6" s="4"/>
      <c r="I6" s="4"/>
      <c r="J6" s="4"/>
    </row>
    <row r="7" spans="1:10" ht="28.5" customHeight="1" x14ac:dyDescent="0.25">
      <c r="A7" s="109" t="s">
        <v>0</v>
      </c>
      <c r="B7" s="109"/>
      <c r="C7" s="108" t="s">
        <v>261</v>
      </c>
      <c r="D7" s="108"/>
      <c r="E7" s="108"/>
      <c r="F7" s="110"/>
      <c r="G7" s="111"/>
      <c r="H7" s="111"/>
      <c r="I7" s="99"/>
      <c r="J7" s="4"/>
    </row>
    <row r="8" spans="1:10" ht="15.75" customHeight="1" x14ac:dyDescent="0.25">
      <c r="A8" s="109" t="s">
        <v>45</v>
      </c>
      <c r="B8" s="109"/>
      <c r="C8" s="108" t="s">
        <v>77</v>
      </c>
      <c r="D8" s="108"/>
      <c r="E8" s="108"/>
      <c r="F8" s="112"/>
      <c r="G8" s="112"/>
      <c r="H8" s="112"/>
      <c r="I8" s="100"/>
      <c r="J8" s="4"/>
    </row>
    <row r="9" spans="1:10" s="3" customFormat="1" x14ac:dyDescent="0.25">
      <c r="A9" s="63"/>
      <c r="B9" s="64"/>
      <c r="C9" s="65"/>
      <c r="D9" s="66"/>
      <c r="E9" s="63"/>
      <c r="F9" s="63"/>
      <c r="G9" s="63"/>
      <c r="H9" s="63"/>
      <c r="I9" s="63"/>
      <c r="J9" s="63"/>
    </row>
    <row r="10" spans="1:10" ht="18.75" x14ac:dyDescent="0.3">
      <c r="A10" s="122" t="s">
        <v>71</v>
      </c>
      <c r="B10" s="122"/>
      <c r="C10" s="122"/>
      <c r="D10" s="122"/>
      <c r="E10" s="122"/>
      <c r="F10" s="122"/>
      <c r="G10" s="122"/>
      <c r="H10" s="122"/>
      <c r="I10" s="122"/>
      <c r="J10" s="4"/>
    </row>
    <row r="11" spans="1:10" ht="18.75" x14ac:dyDescent="0.3">
      <c r="A11" s="98"/>
      <c r="B11" s="98"/>
      <c r="C11" s="98"/>
      <c r="D11" s="98"/>
      <c r="E11" s="98"/>
      <c r="F11" s="126"/>
      <c r="G11" s="126"/>
      <c r="H11" s="126"/>
      <c r="I11" s="98"/>
      <c r="J11" s="4"/>
    </row>
    <row r="12" spans="1:10" ht="18.75" x14ac:dyDescent="0.3">
      <c r="A12" s="98"/>
      <c r="B12" s="98"/>
      <c r="C12" s="98"/>
      <c r="D12" s="98"/>
      <c r="E12" s="98"/>
      <c r="F12" s="127" t="s">
        <v>259</v>
      </c>
      <c r="G12" s="127"/>
      <c r="H12" s="127"/>
      <c r="I12" s="98"/>
      <c r="J12" s="4"/>
    </row>
    <row r="13" spans="1:10" x14ac:dyDescent="0.25">
      <c r="A13" s="5"/>
      <c r="B13" s="5"/>
      <c r="C13" s="123" t="s">
        <v>65</v>
      </c>
      <c r="D13" s="123"/>
      <c r="E13" s="123"/>
      <c r="F13" s="123" t="s">
        <v>202</v>
      </c>
      <c r="G13" s="123"/>
      <c r="H13" s="123"/>
      <c r="I13" s="124"/>
      <c r="J13" s="4"/>
    </row>
    <row r="14" spans="1:10" x14ac:dyDescent="0.25">
      <c r="A14" s="125"/>
      <c r="B14" s="115" t="s">
        <v>1</v>
      </c>
      <c r="C14" s="101" t="s">
        <v>104</v>
      </c>
      <c r="D14" s="102" t="s">
        <v>105</v>
      </c>
      <c r="E14" s="116" t="s">
        <v>106</v>
      </c>
      <c r="F14" s="101" t="s">
        <v>155</v>
      </c>
      <c r="G14" s="102" t="s">
        <v>156</v>
      </c>
      <c r="H14" s="116" t="s">
        <v>157</v>
      </c>
      <c r="I14" s="115" t="s">
        <v>132</v>
      </c>
      <c r="J14" s="4"/>
    </row>
    <row r="15" spans="1:10" x14ac:dyDescent="0.25">
      <c r="A15" s="125"/>
      <c r="B15" s="115"/>
      <c r="C15" s="101"/>
      <c r="D15" s="102"/>
      <c r="E15" s="116"/>
      <c r="F15" s="101"/>
      <c r="G15" s="102"/>
      <c r="H15" s="116"/>
      <c r="I15" s="115"/>
      <c r="J15" s="4"/>
    </row>
    <row r="16" spans="1:10" x14ac:dyDescent="0.25">
      <c r="A16" s="6">
        <v>1</v>
      </c>
      <c r="B16" s="113" t="s">
        <v>72</v>
      </c>
      <c r="C16" s="128"/>
      <c r="D16" s="128"/>
      <c r="E16" s="128"/>
      <c r="F16" s="34">
        <f>COUNTIF(F17:F21,"&gt;0")*100/5</f>
        <v>0</v>
      </c>
      <c r="G16" s="34">
        <f>COUNTIF(G17:G21,"&gt;0")*100/5</f>
        <v>0</v>
      </c>
      <c r="H16" s="34">
        <f>IF(H17&gt;0,100,COUNTIF(H17:H21,"&gt;0")*100/5)</f>
        <v>0</v>
      </c>
      <c r="I16" s="46"/>
      <c r="J16" s="4"/>
    </row>
    <row r="17" spans="1:10" ht="51" x14ac:dyDescent="0.25">
      <c r="A17" s="7" t="s">
        <v>73</v>
      </c>
      <c r="B17" s="8" t="s">
        <v>159</v>
      </c>
      <c r="C17" s="9" t="s">
        <v>10</v>
      </c>
      <c r="D17" s="67"/>
      <c r="E17" s="10" t="s">
        <v>11</v>
      </c>
      <c r="F17" s="68"/>
      <c r="G17" s="85"/>
      <c r="H17" s="69"/>
      <c r="I17" s="70" t="s">
        <v>131</v>
      </c>
      <c r="J17" s="11" t="str">
        <f>IF(SUM(F17:H17)&lt;=1,"OK","Drīkst būt atzīmēts tikai vienā laukā")</f>
        <v>OK</v>
      </c>
    </row>
    <row r="18" spans="1:10" x14ac:dyDescent="0.25">
      <c r="A18" s="7" t="s">
        <v>55</v>
      </c>
      <c r="B18" s="12" t="s">
        <v>2</v>
      </c>
      <c r="C18" s="9" t="s">
        <v>3</v>
      </c>
      <c r="D18" s="13" t="s">
        <v>4</v>
      </c>
      <c r="E18" s="10" t="s">
        <v>5</v>
      </c>
      <c r="F18" s="14"/>
      <c r="G18" s="14"/>
      <c r="H18" s="14"/>
      <c r="I18" s="15"/>
      <c r="J18" s="11" t="str">
        <f t="shared" ref="J18:J83" si="0">IF(SUM(F18:H18)&lt;=1,"OK","Drīkst būt atzīmēts tikai vienā laukā")</f>
        <v>OK</v>
      </c>
    </row>
    <row r="19" spans="1:10" x14ac:dyDescent="0.25">
      <c r="A19" s="7" t="s">
        <v>56</v>
      </c>
      <c r="B19" s="12" t="s">
        <v>6</v>
      </c>
      <c r="C19" s="9" t="s">
        <v>7</v>
      </c>
      <c r="D19" s="13" t="s">
        <v>8</v>
      </c>
      <c r="E19" s="10" t="s">
        <v>9</v>
      </c>
      <c r="F19" s="14"/>
      <c r="G19" s="14"/>
      <c r="H19" s="14"/>
      <c r="I19" s="15"/>
      <c r="J19" s="11" t="str">
        <f t="shared" si="0"/>
        <v>OK</v>
      </c>
    </row>
    <row r="20" spans="1:10" ht="38.25" x14ac:dyDescent="0.25">
      <c r="A20" s="16" t="s">
        <v>57</v>
      </c>
      <c r="B20" s="8" t="s">
        <v>88</v>
      </c>
      <c r="C20" s="9" t="s">
        <v>10</v>
      </c>
      <c r="D20" s="17"/>
      <c r="E20" s="10" t="s">
        <v>11</v>
      </c>
      <c r="F20" s="14"/>
      <c r="G20" s="86"/>
      <c r="H20" s="19"/>
      <c r="I20" s="15"/>
      <c r="J20" s="11" t="str">
        <f t="shared" si="0"/>
        <v>OK</v>
      </c>
    </row>
    <row r="21" spans="1:10" ht="25.5" x14ac:dyDescent="0.25">
      <c r="A21" s="7" t="s">
        <v>89</v>
      </c>
      <c r="B21" s="12" t="s">
        <v>74</v>
      </c>
      <c r="C21" s="9" t="s">
        <v>64</v>
      </c>
      <c r="D21" s="13" t="s">
        <v>12</v>
      </c>
      <c r="E21" s="17"/>
      <c r="F21" s="14"/>
      <c r="G21" s="14"/>
      <c r="H21" s="86"/>
      <c r="I21" s="15"/>
      <c r="J21" s="11" t="str">
        <f t="shared" si="0"/>
        <v>OK</v>
      </c>
    </row>
    <row r="22" spans="1:10" x14ac:dyDescent="0.25">
      <c r="A22" s="17">
        <v>2</v>
      </c>
      <c r="B22" s="113" t="s">
        <v>164</v>
      </c>
      <c r="C22" s="128"/>
      <c r="D22" s="128"/>
      <c r="E22" s="128"/>
      <c r="F22" s="34">
        <f>COUNTIF(F23:F26,"&gt;0")*100/4</f>
        <v>0</v>
      </c>
      <c r="G22" s="34">
        <f t="shared" ref="G22:H22" si="1">COUNTIF(G23:G26,"&gt;0")*100/4</f>
        <v>0</v>
      </c>
      <c r="H22" s="34">
        <f t="shared" si="1"/>
        <v>0</v>
      </c>
      <c r="I22" s="46"/>
      <c r="J22" s="11"/>
    </row>
    <row r="23" spans="1:10" x14ac:dyDescent="0.25">
      <c r="A23" s="7" t="s">
        <v>53</v>
      </c>
      <c r="B23" s="12" t="s">
        <v>2</v>
      </c>
      <c r="C23" s="9" t="s">
        <v>13</v>
      </c>
      <c r="D23" s="13" t="s">
        <v>14</v>
      </c>
      <c r="E23" s="10" t="s">
        <v>15</v>
      </c>
      <c r="F23" s="14"/>
      <c r="G23" s="20"/>
      <c r="H23" s="20"/>
      <c r="I23" s="15"/>
      <c r="J23" s="11" t="str">
        <f t="shared" si="0"/>
        <v>OK</v>
      </c>
    </row>
    <row r="24" spans="1:10" x14ac:dyDescent="0.25">
      <c r="A24" s="7" t="s">
        <v>54</v>
      </c>
      <c r="B24" s="12" t="s">
        <v>46</v>
      </c>
      <c r="C24" s="9" t="s">
        <v>91</v>
      </c>
      <c r="D24" s="13" t="s">
        <v>16</v>
      </c>
      <c r="E24" s="10" t="s">
        <v>90</v>
      </c>
      <c r="F24" s="14"/>
      <c r="G24" s="20"/>
      <c r="H24" s="20"/>
      <c r="I24" s="15"/>
      <c r="J24" s="11" t="str">
        <f t="shared" si="0"/>
        <v>OK</v>
      </c>
    </row>
    <row r="25" spans="1:10" x14ac:dyDescent="0.25">
      <c r="A25" s="7" t="s">
        <v>108</v>
      </c>
      <c r="B25" s="12" t="s">
        <v>109</v>
      </c>
      <c r="C25" s="9" t="s">
        <v>10</v>
      </c>
      <c r="D25" s="17"/>
      <c r="E25" s="10" t="s">
        <v>11</v>
      </c>
      <c r="F25" s="14"/>
      <c r="G25" s="87"/>
      <c r="H25" s="20"/>
      <c r="I25" s="15"/>
      <c r="J25" s="11" t="str">
        <f t="shared" si="0"/>
        <v>OK</v>
      </c>
    </row>
    <row r="26" spans="1:10" ht="38.25" x14ac:dyDescent="0.25">
      <c r="A26" s="16" t="s">
        <v>138</v>
      </c>
      <c r="B26" s="8" t="s">
        <v>110</v>
      </c>
      <c r="C26" s="9" t="s">
        <v>10</v>
      </c>
      <c r="D26" s="17"/>
      <c r="E26" s="10" t="s">
        <v>11</v>
      </c>
      <c r="F26" s="20"/>
      <c r="G26" s="87"/>
      <c r="H26" s="20"/>
      <c r="I26" s="15"/>
      <c r="J26" s="11" t="str">
        <f>IF(SUM(F26:H26)&lt;=1,"OK","Drīkst būt atzīmēts tikai vienā laukā")</f>
        <v>OK</v>
      </c>
    </row>
    <row r="27" spans="1:10" x14ac:dyDescent="0.25">
      <c r="A27" s="17">
        <v>3</v>
      </c>
      <c r="B27" s="113" t="s">
        <v>178</v>
      </c>
      <c r="C27" s="128"/>
      <c r="D27" s="128"/>
      <c r="E27" s="128"/>
      <c r="F27" s="48">
        <f>IF(F28&gt;0,100,COUNTIF(F29:F35,"&gt;0")*100/7)</f>
        <v>0</v>
      </c>
      <c r="G27" s="34">
        <f>COUNTIF(G29:G35,"&gt;0")*100/7</f>
        <v>0</v>
      </c>
      <c r="H27" s="34">
        <f>COUNTIF(H29:H35,"&gt;0")*100/7</f>
        <v>0</v>
      </c>
      <c r="I27" s="46"/>
      <c r="J27" s="11"/>
    </row>
    <row r="28" spans="1:10" ht="51.75" x14ac:dyDescent="0.25">
      <c r="A28" s="21" t="s">
        <v>58</v>
      </c>
      <c r="B28" s="22" t="s">
        <v>203</v>
      </c>
      <c r="C28" s="23" t="s">
        <v>10</v>
      </c>
      <c r="D28" s="24"/>
      <c r="E28" s="25"/>
      <c r="F28" s="26"/>
      <c r="G28" s="88"/>
      <c r="H28" s="88"/>
      <c r="I28" s="5" t="s">
        <v>210</v>
      </c>
      <c r="J28" s="11" t="str">
        <f t="shared" si="0"/>
        <v>OK</v>
      </c>
    </row>
    <row r="29" spans="1:10" ht="25.5" x14ac:dyDescent="0.25">
      <c r="A29" s="7" t="s">
        <v>133</v>
      </c>
      <c r="B29" s="12" t="s">
        <v>100</v>
      </c>
      <c r="C29" s="9" t="s">
        <v>13</v>
      </c>
      <c r="D29" s="13" t="s">
        <v>198</v>
      </c>
      <c r="E29" s="10" t="s">
        <v>250</v>
      </c>
      <c r="F29" s="20"/>
      <c r="G29" s="20"/>
      <c r="H29" s="20"/>
      <c r="I29" s="15"/>
      <c r="J29" s="11" t="str">
        <f t="shared" si="0"/>
        <v>OK</v>
      </c>
    </row>
    <row r="30" spans="1:10" ht="25.5" x14ac:dyDescent="0.25">
      <c r="A30" s="7" t="s">
        <v>59</v>
      </c>
      <c r="B30" s="12" t="s">
        <v>101</v>
      </c>
      <c r="C30" s="9" t="s">
        <v>92</v>
      </c>
      <c r="D30" s="13" t="s">
        <v>17</v>
      </c>
      <c r="E30" s="10" t="s">
        <v>246</v>
      </c>
      <c r="F30" s="20"/>
      <c r="G30" s="20"/>
      <c r="H30" s="20"/>
      <c r="I30" s="15"/>
      <c r="J30" s="11" t="str">
        <f t="shared" si="0"/>
        <v>OK</v>
      </c>
    </row>
    <row r="31" spans="1:10" ht="25.5" x14ac:dyDescent="0.25">
      <c r="A31" s="16" t="s">
        <v>117</v>
      </c>
      <c r="B31" s="8" t="s">
        <v>204</v>
      </c>
      <c r="C31" s="9" t="s">
        <v>10</v>
      </c>
      <c r="D31" s="17"/>
      <c r="E31" s="10" t="s">
        <v>247</v>
      </c>
      <c r="F31" s="20"/>
      <c r="G31" s="89"/>
      <c r="H31" s="20"/>
      <c r="I31" s="15"/>
      <c r="J31" s="11" t="str">
        <f t="shared" si="0"/>
        <v>OK</v>
      </c>
    </row>
    <row r="32" spans="1:10" ht="38.25" x14ac:dyDescent="0.25">
      <c r="A32" s="16" t="s">
        <v>134</v>
      </c>
      <c r="B32" s="8" t="s">
        <v>80</v>
      </c>
      <c r="C32" s="9" t="s">
        <v>81</v>
      </c>
      <c r="D32" s="13" t="s">
        <v>93</v>
      </c>
      <c r="E32" s="10" t="s">
        <v>248</v>
      </c>
      <c r="F32" s="20"/>
      <c r="G32" s="20"/>
      <c r="H32" s="20"/>
      <c r="I32" s="15"/>
      <c r="J32" s="11" t="str">
        <f t="shared" si="0"/>
        <v>OK</v>
      </c>
    </row>
    <row r="33" spans="1:10" ht="38.25" x14ac:dyDescent="0.25">
      <c r="A33" s="16" t="s">
        <v>135</v>
      </c>
      <c r="B33" s="8" t="s">
        <v>78</v>
      </c>
      <c r="C33" s="9" t="s">
        <v>25</v>
      </c>
      <c r="D33" s="13" t="s">
        <v>195</v>
      </c>
      <c r="E33" s="10" t="s">
        <v>249</v>
      </c>
      <c r="F33" s="20"/>
      <c r="G33" s="20"/>
      <c r="H33" s="20"/>
      <c r="I33" s="15"/>
      <c r="J33" s="11" t="str">
        <f t="shared" si="0"/>
        <v>OK</v>
      </c>
    </row>
    <row r="34" spans="1:10" ht="38.25" x14ac:dyDescent="0.25">
      <c r="A34" s="16" t="s">
        <v>136</v>
      </c>
      <c r="B34" s="8" t="s">
        <v>79</v>
      </c>
      <c r="C34" s="9" t="s">
        <v>194</v>
      </c>
      <c r="D34" s="13" t="s">
        <v>196</v>
      </c>
      <c r="E34" s="10" t="s">
        <v>249</v>
      </c>
      <c r="F34" s="20"/>
      <c r="G34" s="20"/>
      <c r="H34" s="20"/>
      <c r="I34" s="15"/>
      <c r="J34" s="11" t="str">
        <f t="shared" si="0"/>
        <v>OK</v>
      </c>
    </row>
    <row r="35" spans="1:10" ht="25.5" x14ac:dyDescent="0.25">
      <c r="A35" s="16" t="s">
        <v>137</v>
      </c>
      <c r="B35" s="8" t="s">
        <v>82</v>
      </c>
      <c r="C35" s="9" t="s">
        <v>10</v>
      </c>
      <c r="D35" s="17"/>
      <c r="E35" s="10" t="s">
        <v>247</v>
      </c>
      <c r="F35" s="20"/>
      <c r="G35" s="87"/>
      <c r="H35" s="20"/>
      <c r="I35" s="15"/>
      <c r="J35" s="11" t="str">
        <f t="shared" si="0"/>
        <v>OK</v>
      </c>
    </row>
    <row r="36" spans="1:10" x14ac:dyDescent="0.25">
      <c r="A36" s="17">
        <v>4</v>
      </c>
      <c r="B36" s="113" t="s">
        <v>193</v>
      </c>
      <c r="C36" s="114"/>
      <c r="D36" s="114"/>
      <c r="E36" s="114"/>
      <c r="F36" s="34">
        <f>IF(F37&gt;0,100,COUNTIF(F38:F42,"&gt;0")*100/5)</f>
        <v>0</v>
      </c>
      <c r="G36" s="34">
        <f>IF(G37&gt;0,100,COUNTIF(G38:G42,"&gt;0")*100/5)</f>
        <v>0</v>
      </c>
      <c r="H36" s="34">
        <f>IF(H37&gt;0,100,COUNTIF(H38:H42,"&gt;0")*100/5)</f>
        <v>0</v>
      </c>
      <c r="I36" s="46"/>
      <c r="J36" s="11"/>
    </row>
    <row r="37" spans="1:10" ht="63.75" x14ac:dyDescent="0.25">
      <c r="A37" s="16" t="s">
        <v>60</v>
      </c>
      <c r="B37" s="8" t="s">
        <v>177</v>
      </c>
      <c r="C37" s="9" t="s">
        <v>10</v>
      </c>
      <c r="D37" s="17"/>
      <c r="E37" s="17"/>
      <c r="F37" s="27"/>
      <c r="G37" s="87"/>
      <c r="H37" s="87"/>
      <c r="I37" s="12" t="s">
        <v>245</v>
      </c>
      <c r="J37" s="11" t="str">
        <f t="shared" ref="J37:J42" si="2">IF(SUM(F37:H37)&lt;=1,"OK","Drīkst būt atzīmēts tikai vienā laukā")</f>
        <v>OK</v>
      </c>
    </row>
    <row r="38" spans="1:10" ht="27" customHeight="1" x14ac:dyDescent="0.25">
      <c r="A38" s="16" t="s">
        <v>61</v>
      </c>
      <c r="B38" s="8" t="s">
        <v>165</v>
      </c>
      <c r="C38" s="9" t="s">
        <v>166</v>
      </c>
      <c r="D38" s="17"/>
      <c r="E38" s="28" t="s">
        <v>11</v>
      </c>
      <c r="F38" s="27"/>
      <c r="G38" s="87"/>
      <c r="H38" s="27"/>
      <c r="I38" s="15"/>
      <c r="J38" s="11" t="str">
        <f t="shared" si="2"/>
        <v>OK</v>
      </c>
    </row>
    <row r="39" spans="1:10" x14ac:dyDescent="0.25">
      <c r="A39" s="7" t="s">
        <v>62</v>
      </c>
      <c r="B39" s="12" t="s">
        <v>19</v>
      </c>
      <c r="C39" s="9" t="s">
        <v>20</v>
      </c>
      <c r="D39" s="13" t="s">
        <v>197</v>
      </c>
      <c r="E39" s="10" t="s">
        <v>24</v>
      </c>
      <c r="F39" s="20"/>
      <c r="G39" s="20"/>
      <c r="H39" s="20"/>
      <c r="I39" s="15"/>
      <c r="J39" s="11" t="str">
        <f t="shared" si="2"/>
        <v>OK</v>
      </c>
    </row>
    <row r="40" spans="1:10" x14ac:dyDescent="0.25">
      <c r="A40" s="7" t="s">
        <v>63</v>
      </c>
      <c r="B40" s="12" t="s">
        <v>26</v>
      </c>
      <c r="C40" s="9" t="s">
        <v>27</v>
      </c>
      <c r="D40" s="17"/>
      <c r="E40" s="10" t="s">
        <v>28</v>
      </c>
      <c r="F40" s="20"/>
      <c r="G40" s="87"/>
      <c r="H40" s="20"/>
      <c r="I40" s="15"/>
      <c r="J40" s="11" t="str">
        <f t="shared" si="2"/>
        <v>OK</v>
      </c>
    </row>
    <row r="41" spans="1:10" x14ac:dyDescent="0.25">
      <c r="A41" s="16" t="s">
        <v>139</v>
      </c>
      <c r="B41" s="12" t="s">
        <v>66</v>
      </c>
      <c r="C41" s="9" t="s">
        <v>10</v>
      </c>
      <c r="D41" s="13" t="s">
        <v>11</v>
      </c>
      <c r="E41" s="17"/>
      <c r="F41" s="20"/>
      <c r="G41" s="20"/>
      <c r="H41" s="87"/>
      <c r="I41" s="15"/>
      <c r="J41" s="11" t="str">
        <f t="shared" si="2"/>
        <v>OK</v>
      </c>
    </row>
    <row r="42" spans="1:10" ht="25.5" x14ac:dyDescent="0.25">
      <c r="A42" s="16" t="s">
        <v>140</v>
      </c>
      <c r="B42" s="12" t="s">
        <v>167</v>
      </c>
      <c r="C42" s="9" t="s">
        <v>10</v>
      </c>
      <c r="D42" s="13" t="s">
        <v>11</v>
      </c>
      <c r="E42" s="17"/>
      <c r="F42" s="20"/>
      <c r="G42" s="20"/>
      <c r="H42" s="87"/>
      <c r="I42" s="15"/>
      <c r="J42" s="11" t="str">
        <f t="shared" si="2"/>
        <v>OK</v>
      </c>
    </row>
    <row r="43" spans="1:10" x14ac:dyDescent="0.25">
      <c r="A43" s="17">
        <v>5</v>
      </c>
      <c r="B43" s="113" t="s">
        <v>103</v>
      </c>
      <c r="C43" s="128"/>
      <c r="D43" s="128"/>
      <c r="E43" s="128"/>
      <c r="F43" s="34">
        <f>COUNTIF(F44:F53,"&gt;0")*100/10</f>
        <v>0</v>
      </c>
      <c r="G43" s="71"/>
      <c r="H43" s="34">
        <f t="shared" ref="H43" si="3">COUNTIF(H44:H53,"&gt;0")*100/10</f>
        <v>0</v>
      </c>
      <c r="I43" s="46"/>
      <c r="J43" s="11"/>
    </row>
    <row r="44" spans="1:10" ht="25.5" x14ac:dyDescent="0.25">
      <c r="A44" s="7" t="s">
        <v>121</v>
      </c>
      <c r="B44" s="12" t="s">
        <v>50</v>
      </c>
      <c r="C44" s="9" t="s">
        <v>10</v>
      </c>
      <c r="D44" s="17"/>
      <c r="E44" s="10" t="s">
        <v>11</v>
      </c>
      <c r="F44" s="20"/>
      <c r="G44" s="90"/>
      <c r="H44" s="20"/>
      <c r="I44" s="15"/>
      <c r="J44" s="11" t="str">
        <f t="shared" si="0"/>
        <v>OK</v>
      </c>
    </row>
    <row r="45" spans="1:10" ht="25.5" x14ac:dyDescent="0.25">
      <c r="A45" s="7" t="s">
        <v>122</v>
      </c>
      <c r="B45" s="12" t="s">
        <v>51</v>
      </c>
      <c r="C45" s="9" t="s">
        <v>10</v>
      </c>
      <c r="D45" s="17"/>
      <c r="E45" s="10" t="s">
        <v>11</v>
      </c>
      <c r="F45" s="20"/>
      <c r="G45" s="90"/>
      <c r="H45" s="20"/>
      <c r="I45" s="15"/>
      <c r="J45" s="11" t="str">
        <f t="shared" si="0"/>
        <v>OK</v>
      </c>
    </row>
    <row r="46" spans="1:10" ht="25.5" x14ac:dyDescent="0.25">
      <c r="A46" s="16" t="s">
        <v>123</v>
      </c>
      <c r="B46" s="8" t="s">
        <v>205</v>
      </c>
      <c r="C46" s="9" t="s">
        <v>10</v>
      </c>
      <c r="D46" s="17"/>
      <c r="E46" s="10" t="s">
        <v>11</v>
      </c>
      <c r="F46" s="20"/>
      <c r="G46" s="90"/>
      <c r="H46" s="20"/>
      <c r="I46" s="15"/>
      <c r="J46" s="11" t="str">
        <f t="shared" si="0"/>
        <v>OK</v>
      </c>
    </row>
    <row r="47" spans="1:10" ht="25.5" x14ac:dyDescent="0.25">
      <c r="A47" s="16" t="s">
        <v>124</v>
      </c>
      <c r="B47" s="8" t="s">
        <v>102</v>
      </c>
      <c r="C47" s="9" t="s">
        <v>10</v>
      </c>
      <c r="D47" s="17"/>
      <c r="E47" s="10" t="s">
        <v>11</v>
      </c>
      <c r="F47" s="20"/>
      <c r="G47" s="90"/>
      <c r="H47" s="20"/>
      <c r="I47" s="15"/>
      <c r="J47" s="11" t="str">
        <f t="shared" si="0"/>
        <v>OK</v>
      </c>
    </row>
    <row r="48" spans="1:10" x14ac:dyDescent="0.25">
      <c r="A48" s="16" t="s">
        <v>125</v>
      </c>
      <c r="B48" s="8" t="s">
        <v>94</v>
      </c>
      <c r="C48" s="9" t="s">
        <v>10</v>
      </c>
      <c r="D48" s="17"/>
      <c r="E48" s="10" t="s">
        <v>11</v>
      </c>
      <c r="F48" s="20"/>
      <c r="G48" s="90"/>
      <c r="H48" s="20"/>
      <c r="I48" s="15"/>
      <c r="J48" s="11" t="str">
        <f t="shared" si="0"/>
        <v>OK</v>
      </c>
    </row>
    <row r="49" spans="1:10" ht="25.5" x14ac:dyDescent="0.25">
      <c r="A49" s="16" t="s">
        <v>126</v>
      </c>
      <c r="B49" s="7" t="s">
        <v>206</v>
      </c>
      <c r="C49" s="9" t="s">
        <v>10</v>
      </c>
      <c r="D49" s="17"/>
      <c r="E49" s="10" t="s">
        <v>11</v>
      </c>
      <c r="F49" s="19"/>
      <c r="G49" s="91"/>
      <c r="H49" s="29"/>
      <c r="I49" s="30"/>
      <c r="J49" s="11" t="str">
        <f t="shared" si="0"/>
        <v>OK</v>
      </c>
    </row>
    <row r="50" spans="1:10" ht="25.5" x14ac:dyDescent="0.25">
      <c r="A50" s="16" t="s">
        <v>127</v>
      </c>
      <c r="B50" s="7" t="s">
        <v>176</v>
      </c>
      <c r="C50" s="9" t="s">
        <v>96</v>
      </c>
      <c r="D50" s="17"/>
      <c r="E50" s="10" t="s">
        <v>185</v>
      </c>
      <c r="F50" s="19"/>
      <c r="G50" s="91"/>
      <c r="H50" s="31"/>
      <c r="I50" s="30"/>
      <c r="J50" s="11" t="str">
        <f t="shared" si="0"/>
        <v>OK</v>
      </c>
    </row>
    <row r="51" spans="1:10" ht="25.5" x14ac:dyDescent="0.25">
      <c r="A51" s="16" t="s">
        <v>128</v>
      </c>
      <c r="B51" s="7" t="s">
        <v>95</v>
      </c>
      <c r="C51" s="9" t="s">
        <v>52</v>
      </c>
      <c r="D51" s="17"/>
      <c r="E51" s="10" t="s">
        <v>11</v>
      </c>
      <c r="F51" s="19"/>
      <c r="G51" s="91"/>
      <c r="H51" s="31"/>
      <c r="I51" s="30"/>
      <c r="J51" s="11" t="str">
        <f t="shared" si="0"/>
        <v>OK</v>
      </c>
    </row>
    <row r="52" spans="1:10" ht="25.5" x14ac:dyDescent="0.25">
      <c r="A52" s="16" t="s">
        <v>129</v>
      </c>
      <c r="B52" s="7" t="s">
        <v>75</v>
      </c>
      <c r="C52" s="9" t="s">
        <v>10</v>
      </c>
      <c r="D52" s="17"/>
      <c r="E52" s="10" t="s">
        <v>11</v>
      </c>
      <c r="F52" s="19"/>
      <c r="G52" s="91"/>
      <c r="H52" s="31"/>
      <c r="I52" s="30"/>
      <c r="J52" s="11" t="str">
        <f t="shared" si="0"/>
        <v>OK</v>
      </c>
    </row>
    <row r="53" spans="1:10" ht="27" customHeight="1" x14ac:dyDescent="0.25">
      <c r="A53" s="16" t="s">
        <v>130</v>
      </c>
      <c r="B53" s="7" t="s">
        <v>179</v>
      </c>
      <c r="C53" s="9" t="s">
        <v>10</v>
      </c>
      <c r="D53" s="17"/>
      <c r="E53" s="10" t="s">
        <v>11</v>
      </c>
      <c r="F53" s="19"/>
      <c r="G53" s="91"/>
      <c r="H53" s="31"/>
      <c r="I53" s="30"/>
      <c r="J53" s="11" t="str">
        <f t="shared" si="0"/>
        <v>OK</v>
      </c>
    </row>
    <row r="54" spans="1:10" x14ac:dyDescent="0.25">
      <c r="A54" s="17">
        <v>6</v>
      </c>
      <c r="B54" s="113" t="s">
        <v>112</v>
      </c>
      <c r="C54" s="114"/>
      <c r="D54" s="114"/>
      <c r="E54" s="114"/>
      <c r="F54" s="34">
        <f>IF(AND(F58=0,H58=0,COUNTIF(F55:F57,"&gt;0")=3)=TRUE,100,IF(OR(F58=1,H58=1),COUNTIF(F55:F58,"&gt;0")*100/4,COUNTIF(F55:F58,"&gt;0")*100/3))</f>
        <v>0</v>
      </c>
      <c r="G54" s="71"/>
      <c r="H54" s="34">
        <f>IF(AND(F58=0,H58=0,COUNTIF(H55:H57,"&gt;0")=3)=TRUE,100,IF(OR(F58=1,H58=1),COUNTIF(H55:H58,"&gt;0")*100/4,COUNTIF(H55:H58,"&gt;0")*100/3))</f>
        <v>0</v>
      </c>
      <c r="I54" s="46"/>
      <c r="J54" s="11"/>
    </row>
    <row r="55" spans="1:10" x14ac:dyDescent="0.25">
      <c r="A55" s="16" t="s">
        <v>67</v>
      </c>
      <c r="B55" s="16" t="s">
        <v>76</v>
      </c>
      <c r="C55" s="9" t="s">
        <v>10</v>
      </c>
      <c r="D55" s="17"/>
      <c r="E55" s="10" t="s">
        <v>11</v>
      </c>
      <c r="F55" s="19"/>
      <c r="G55" s="91"/>
      <c r="H55" s="31"/>
      <c r="I55" s="30"/>
      <c r="J55" s="11" t="str">
        <f t="shared" si="0"/>
        <v>OK</v>
      </c>
    </row>
    <row r="56" spans="1:10" ht="25.5" x14ac:dyDescent="0.25">
      <c r="A56" s="16" t="s">
        <v>68</v>
      </c>
      <c r="B56" s="16" t="s">
        <v>239</v>
      </c>
      <c r="C56" s="9" t="s">
        <v>10</v>
      </c>
      <c r="D56" s="17"/>
      <c r="E56" s="10" t="s">
        <v>11</v>
      </c>
      <c r="F56" s="19"/>
      <c r="G56" s="91"/>
      <c r="H56" s="31"/>
      <c r="I56" s="30"/>
      <c r="J56" s="11" t="str">
        <f t="shared" si="0"/>
        <v>OK</v>
      </c>
    </row>
    <row r="57" spans="1:10" ht="63.75" x14ac:dyDescent="0.25">
      <c r="A57" s="16" t="s">
        <v>69</v>
      </c>
      <c r="B57" s="16" t="s">
        <v>207</v>
      </c>
      <c r="C57" s="9" t="s">
        <v>10</v>
      </c>
      <c r="D57" s="17"/>
      <c r="E57" s="10" t="s">
        <v>11</v>
      </c>
      <c r="F57" s="19"/>
      <c r="G57" s="91"/>
      <c r="H57" s="31"/>
      <c r="I57" s="30"/>
      <c r="J57" s="11" t="str">
        <f t="shared" si="0"/>
        <v>OK</v>
      </c>
    </row>
    <row r="58" spans="1:10" ht="51.75" x14ac:dyDescent="0.25">
      <c r="A58" s="16" t="s">
        <v>70</v>
      </c>
      <c r="B58" s="16" t="s">
        <v>168</v>
      </c>
      <c r="C58" s="9" t="s">
        <v>10</v>
      </c>
      <c r="D58" s="17"/>
      <c r="E58" s="10" t="s">
        <v>11</v>
      </c>
      <c r="F58" s="19"/>
      <c r="G58" s="91"/>
      <c r="H58" s="31"/>
      <c r="I58" s="32" t="s">
        <v>171</v>
      </c>
      <c r="J58" s="11" t="str">
        <f t="shared" si="0"/>
        <v>OK</v>
      </c>
    </row>
    <row r="59" spans="1:10" x14ac:dyDescent="0.25">
      <c r="A59" s="17">
        <v>7</v>
      </c>
      <c r="B59" s="117" t="s">
        <v>161</v>
      </c>
      <c r="C59" s="117"/>
      <c r="D59" s="117"/>
      <c r="E59" s="117"/>
      <c r="F59" s="34">
        <f>IF(OR(F61&gt;0,F62&gt;0),100,0)</f>
        <v>0</v>
      </c>
      <c r="G59" s="33"/>
      <c r="H59" s="34">
        <f>IF(H60&gt;0,100,0)</f>
        <v>0</v>
      </c>
      <c r="I59" s="35"/>
      <c r="J59" s="11"/>
    </row>
    <row r="60" spans="1:10" ht="51.75" x14ac:dyDescent="0.25">
      <c r="A60" s="16" t="s">
        <v>141</v>
      </c>
      <c r="B60" s="16" t="s">
        <v>169</v>
      </c>
      <c r="C60" s="36"/>
      <c r="D60" s="36"/>
      <c r="E60" s="10" t="s">
        <v>10</v>
      </c>
      <c r="F60" s="92"/>
      <c r="G60" s="91"/>
      <c r="H60" s="26"/>
      <c r="I60" s="37" t="s">
        <v>242</v>
      </c>
      <c r="J60" s="38" t="str">
        <f>IF(SUM(H60+F61+F62)=0,"OK",IF(SUM(F61+H60+F62)=1,IF(H60=1,"OK","OK"),"Drīkst būt atzīmēts 7.1. vai 7.2."))</f>
        <v>OK</v>
      </c>
    </row>
    <row r="61" spans="1:10" ht="51" x14ac:dyDescent="0.25">
      <c r="A61" s="39" t="s">
        <v>142</v>
      </c>
      <c r="B61" s="8" t="s">
        <v>118</v>
      </c>
      <c r="C61" s="9" t="s">
        <v>10</v>
      </c>
      <c r="D61" s="46"/>
      <c r="E61" s="46"/>
      <c r="F61" s="72"/>
      <c r="G61" s="93"/>
      <c r="H61" s="93"/>
      <c r="I61" s="8" t="s">
        <v>243</v>
      </c>
      <c r="J61" s="38" t="str">
        <f>IF(SUM(F61+H60+F62)=0,"OK",IF(SUM(F61+H60+F62)=1,IF(F61=1,"OK","OK"),"Drīkst būt atzīmēts 7.1. vai 7.2."))</f>
        <v>OK</v>
      </c>
    </row>
    <row r="62" spans="1:10" x14ac:dyDescent="0.25">
      <c r="A62" s="40">
        <v>7.3</v>
      </c>
      <c r="B62" s="8" t="s">
        <v>200</v>
      </c>
      <c r="C62" s="9" t="s">
        <v>10</v>
      </c>
      <c r="D62" s="46"/>
      <c r="E62" s="46"/>
      <c r="F62" s="72"/>
      <c r="G62" s="93"/>
      <c r="H62" s="93"/>
      <c r="I62" s="41"/>
      <c r="J62" s="38" t="str">
        <f>IF(SUM(F61+H60+F62)=0,"OK",IF(SUM(H60+F61+F62)=1,IF(F62=1,"OK","OK"),"Drīkst būt atzīmēts 7.1. vai 7.2."))</f>
        <v>OK</v>
      </c>
    </row>
    <row r="63" spans="1:10" x14ac:dyDescent="0.25">
      <c r="A63" s="42" t="s">
        <v>229</v>
      </c>
      <c r="B63" s="117" t="s">
        <v>18</v>
      </c>
      <c r="C63" s="117"/>
      <c r="D63" s="117"/>
      <c r="E63" s="117"/>
      <c r="F63" s="34">
        <f>IF(F62&gt;0,COUNTIF(F64:F71,"&gt;0")*100/8,IF(F59=100,100,COUNTIF(F64:F71,"&gt;0")*100/8))</f>
        <v>0</v>
      </c>
      <c r="G63" s="34">
        <f t="shared" ref="G63" si="4">COUNTIF(G64:G71,"&gt;0")*100/8</f>
        <v>0</v>
      </c>
      <c r="H63" s="34">
        <f>IF(H59=100,100,COUNTIF(H64:H71,"&gt;0")*100/8)</f>
        <v>0</v>
      </c>
      <c r="I63" s="46"/>
      <c r="J63" s="11"/>
    </row>
    <row r="64" spans="1:10" x14ac:dyDescent="0.25">
      <c r="A64" s="43" t="s">
        <v>172</v>
      </c>
      <c r="B64" s="12" t="s">
        <v>170</v>
      </c>
      <c r="C64" s="9" t="s">
        <v>21</v>
      </c>
      <c r="D64" s="17"/>
      <c r="E64" s="10" t="s">
        <v>181</v>
      </c>
      <c r="F64" s="14"/>
      <c r="G64" s="86"/>
      <c r="H64" s="14"/>
      <c r="I64" s="15"/>
      <c r="J64" s="11" t="str">
        <f t="shared" si="0"/>
        <v>OK</v>
      </c>
    </row>
    <row r="65" spans="1:10" ht="25.5" x14ac:dyDescent="0.25">
      <c r="A65" s="16" t="s">
        <v>173</v>
      </c>
      <c r="B65" s="97" t="s">
        <v>258</v>
      </c>
      <c r="C65" s="9" t="s">
        <v>83</v>
      </c>
      <c r="D65" s="17"/>
      <c r="E65" s="10" t="s">
        <v>84</v>
      </c>
      <c r="F65" s="14"/>
      <c r="G65" s="86"/>
      <c r="H65" s="14"/>
      <c r="I65" s="15"/>
      <c r="J65" s="11" t="str">
        <f t="shared" si="0"/>
        <v>OK</v>
      </c>
    </row>
    <row r="66" spans="1:10" x14ac:dyDescent="0.25">
      <c r="A66" s="16" t="s">
        <v>174</v>
      </c>
      <c r="B66" s="8" t="s">
        <v>85</v>
      </c>
      <c r="C66" s="9" t="s">
        <v>20</v>
      </c>
      <c r="D66" s="17"/>
      <c r="E66" s="10" t="s">
        <v>86</v>
      </c>
      <c r="F66" s="14"/>
      <c r="G66" s="86"/>
      <c r="H66" s="14"/>
      <c r="I66" s="15"/>
      <c r="J66" s="11" t="str">
        <f t="shared" si="0"/>
        <v>OK</v>
      </c>
    </row>
    <row r="67" spans="1:10" ht="38.25" x14ac:dyDescent="0.25">
      <c r="A67" s="16" t="s">
        <v>201</v>
      </c>
      <c r="B67" s="8" t="s">
        <v>158</v>
      </c>
      <c r="C67" s="9" t="s">
        <v>10</v>
      </c>
      <c r="D67" s="17"/>
      <c r="E67" s="10" t="s">
        <v>11</v>
      </c>
      <c r="F67" s="14"/>
      <c r="G67" s="86"/>
      <c r="H67" s="14"/>
      <c r="I67" s="15"/>
      <c r="J67" s="11" t="str">
        <f t="shared" si="0"/>
        <v>OK</v>
      </c>
    </row>
    <row r="68" spans="1:10" x14ac:dyDescent="0.25">
      <c r="A68" s="16" t="s">
        <v>230</v>
      </c>
      <c r="B68" s="8" t="s">
        <v>87</v>
      </c>
      <c r="C68" s="9" t="s">
        <v>10</v>
      </c>
      <c r="D68" s="13" t="s">
        <v>11</v>
      </c>
      <c r="E68" s="17"/>
      <c r="F68" s="14"/>
      <c r="G68" s="19"/>
      <c r="H68" s="86"/>
      <c r="I68" s="15"/>
      <c r="J68" s="11" t="str">
        <f t="shared" si="0"/>
        <v>OK</v>
      </c>
    </row>
    <row r="69" spans="1:10" ht="63.75" x14ac:dyDescent="0.25">
      <c r="A69" s="16" t="s">
        <v>231</v>
      </c>
      <c r="B69" s="8" t="s">
        <v>180</v>
      </c>
      <c r="C69" s="9" t="s">
        <v>166</v>
      </c>
      <c r="D69" s="17"/>
      <c r="E69" s="28" t="s">
        <v>11</v>
      </c>
      <c r="F69" s="14"/>
      <c r="G69" s="86"/>
      <c r="H69" s="19"/>
      <c r="I69" s="15"/>
      <c r="J69" s="11" t="str">
        <f t="shared" si="0"/>
        <v>OK</v>
      </c>
    </row>
    <row r="70" spans="1:10" ht="25.5" x14ac:dyDescent="0.25">
      <c r="A70" s="16" t="s">
        <v>232</v>
      </c>
      <c r="B70" s="8" t="s">
        <v>175</v>
      </c>
      <c r="C70" s="9" t="s">
        <v>10</v>
      </c>
      <c r="D70" s="17"/>
      <c r="E70" s="10" t="s">
        <v>11</v>
      </c>
      <c r="F70" s="14"/>
      <c r="G70" s="86"/>
      <c r="H70" s="14"/>
      <c r="I70" s="15"/>
      <c r="J70" s="11" t="str">
        <f t="shared" si="0"/>
        <v>OK</v>
      </c>
    </row>
    <row r="71" spans="1:10" ht="25.5" x14ac:dyDescent="0.25">
      <c r="A71" s="7" t="s">
        <v>233</v>
      </c>
      <c r="B71" s="96" t="s">
        <v>257</v>
      </c>
      <c r="C71" s="9" t="s">
        <v>22</v>
      </c>
      <c r="D71" s="13" t="s">
        <v>29</v>
      </c>
      <c r="E71" s="10" t="s">
        <v>23</v>
      </c>
      <c r="F71" s="14"/>
      <c r="G71" s="14"/>
      <c r="H71" s="14"/>
      <c r="I71" s="15"/>
      <c r="J71" s="11" t="str">
        <f t="shared" si="0"/>
        <v>OK</v>
      </c>
    </row>
    <row r="72" spans="1:10" x14ac:dyDescent="0.25">
      <c r="A72" s="17" t="s">
        <v>238</v>
      </c>
      <c r="B72" s="44" t="s">
        <v>160</v>
      </c>
      <c r="C72" s="17"/>
      <c r="D72" s="17"/>
      <c r="E72" s="17"/>
      <c r="F72" s="45">
        <f>IF(F73=1,100,IF(F75=1,100,IF(F76=1,100,0)))</f>
        <v>0</v>
      </c>
      <c r="G72" s="45">
        <f>COUNTIF(G74:G75,"&gt;0")*100/1</f>
        <v>0</v>
      </c>
      <c r="H72" s="45">
        <f>COUNTIF(H74:H76,"&gt;0")*100/1</f>
        <v>0</v>
      </c>
      <c r="I72" s="46"/>
      <c r="J72" s="11"/>
    </row>
    <row r="73" spans="1:10" ht="63.75" x14ac:dyDescent="0.25">
      <c r="A73" s="7" t="s">
        <v>234</v>
      </c>
      <c r="B73" s="8" t="s">
        <v>163</v>
      </c>
      <c r="C73" s="9" t="s">
        <v>10</v>
      </c>
      <c r="D73" s="17"/>
      <c r="E73" s="10" t="s">
        <v>11</v>
      </c>
      <c r="F73" s="19"/>
      <c r="G73" s="92"/>
      <c r="H73" s="14"/>
      <c r="I73" s="12" t="s">
        <v>244</v>
      </c>
      <c r="J73" s="38" t="str">
        <f>IF(SUM(F73+G74+H76+F75)=0,"OK",IF(SUM(F73+G74+H76+F75)=1,IF(F73=1,"OK","OK"),"Drīkst būt atzīmēts tikai vienā laukā"))</f>
        <v>OK</v>
      </c>
    </row>
    <row r="74" spans="1:10" ht="51" x14ac:dyDescent="0.25">
      <c r="A74" s="7" t="s">
        <v>235</v>
      </c>
      <c r="B74" s="12" t="s">
        <v>199</v>
      </c>
      <c r="C74" s="17"/>
      <c r="D74" s="13" t="s">
        <v>10</v>
      </c>
      <c r="E74" s="17"/>
      <c r="F74" s="92"/>
      <c r="G74" s="19"/>
      <c r="H74" s="92"/>
      <c r="I74" s="15"/>
      <c r="J74" s="38" t="str">
        <f>IF(SUM(F73+G74+H76+F75)=0,"OK",IF(SUM(F73+G74+F75+H76)=1,IF(G74=1,"OK","OK"),"Drīkst būt atzīmēts tikai vienā laukā"))</f>
        <v>OK</v>
      </c>
    </row>
    <row r="75" spans="1:10" ht="25.5" x14ac:dyDescent="0.25">
      <c r="A75" s="7" t="s">
        <v>236</v>
      </c>
      <c r="B75" s="12" t="s">
        <v>182</v>
      </c>
      <c r="C75" s="47" t="s">
        <v>10</v>
      </c>
      <c r="D75" s="17"/>
      <c r="E75" s="17"/>
      <c r="F75" s="19"/>
      <c r="G75" s="94"/>
      <c r="H75" s="92"/>
      <c r="I75" s="15"/>
      <c r="J75" s="38" t="str">
        <f>IF(SUM(F73+F75+G74+H76)=0,"OK",IF(SUM(F73+F75+G74+H76)=1,IF(F75=1,"OK","OK"),"Drīkst būt atzīmēts tikai vienā laukā"))</f>
        <v>OK</v>
      </c>
    </row>
    <row r="76" spans="1:10" x14ac:dyDescent="0.25">
      <c r="A76" s="7" t="s">
        <v>237</v>
      </c>
      <c r="B76" s="12" t="s">
        <v>162</v>
      </c>
      <c r="C76" s="17"/>
      <c r="D76" s="17"/>
      <c r="E76" s="28" t="s">
        <v>10</v>
      </c>
      <c r="F76" s="86"/>
      <c r="G76" s="86"/>
      <c r="H76" s="14"/>
      <c r="I76" s="15"/>
      <c r="J76" s="38" t="str">
        <f>IF(SUM(F73+F75+G74+H76)=0,"OK",IF(SUM(F73+F75+G74+H76)=1,IF(H76=1,"OK","OK"),"Drīkst būt atzīmēts tikai vienā laukā"))</f>
        <v>OK</v>
      </c>
    </row>
    <row r="77" spans="1:10" ht="25.5" customHeight="1" x14ac:dyDescent="0.25">
      <c r="A77" s="17">
        <v>8</v>
      </c>
      <c r="B77" s="113" t="s">
        <v>208</v>
      </c>
      <c r="C77" s="118"/>
      <c r="D77" s="118"/>
      <c r="E77" s="118"/>
      <c r="F77" s="34">
        <f>COUNTIF(F78:F89,"&gt;0")*100/12</f>
        <v>0</v>
      </c>
      <c r="G77" s="48">
        <f t="shared" ref="G77:H77" si="5">COUNTIF(G78:G89,"&gt;0")*100/12</f>
        <v>0</v>
      </c>
      <c r="H77" s="34">
        <f t="shared" si="5"/>
        <v>0</v>
      </c>
      <c r="I77" s="73"/>
      <c r="J77" s="11"/>
    </row>
    <row r="78" spans="1:10" x14ac:dyDescent="0.25">
      <c r="A78" s="7" t="s">
        <v>143</v>
      </c>
      <c r="B78" s="12" t="s">
        <v>19</v>
      </c>
      <c r="C78" s="9" t="s">
        <v>20</v>
      </c>
      <c r="D78" s="13" t="s">
        <v>189</v>
      </c>
      <c r="E78" s="10" t="s">
        <v>24</v>
      </c>
      <c r="F78" s="14"/>
      <c r="G78" s="14"/>
      <c r="H78" s="14"/>
      <c r="I78" s="15"/>
      <c r="J78" s="11" t="str">
        <f t="shared" si="0"/>
        <v>OK</v>
      </c>
    </row>
    <row r="79" spans="1:10" x14ac:dyDescent="0.25">
      <c r="A79" s="7" t="s">
        <v>144</v>
      </c>
      <c r="B79" s="12" t="s">
        <v>30</v>
      </c>
      <c r="C79" s="9" t="s">
        <v>31</v>
      </c>
      <c r="D79" s="13" t="s">
        <v>186</v>
      </c>
      <c r="E79" s="10" t="s">
        <v>23</v>
      </c>
      <c r="F79" s="14"/>
      <c r="G79" s="14"/>
      <c r="H79" s="14"/>
      <c r="I79" s="15"/>
      <c r="J79" s="11" t="str">
        <f t="shared" si="0"/>
        <v>OK</v>
      </c>
    </row>
    <row r="80" spans="1:10" x14ac:dyDescent="0.25">
      <c r="A80" s="7" t="s">
        <v>145</v>
      </c>
      <c r="B80" s="12" t="s">
        <v>32</v>
      </c>
      <c r="C80" s="9" t="s">
        <v>33</v>
      </c>
      <c r="D80" s="13" t="s">
        <v>187</v>
      </c>
      <c r="E80" s="10" t="s">
        <v>34</v>
      </c>
      <c r="F80" s="14"/>
      <c r="G80" s="14"/>
      <c r="H80" s="14"/>
      <c r="I80" s="15"/>
      <c r="J80" s="11" t="str">
        <f t="shared" si="0"/>
        <v>OK</v>
      </c>
    </row>
    <row r="81" spans="1:10" ht="24" customHeight="1" x14ac:dyDescent="0.25">
      <c r="A81" s="7" t="s">
        <v>146</v>
      </c>
      <c r="B81" s="49" t="s">
        <v>47</v>
      </c>
      <c r="C81" s="9" t="s">
        <v>22</v>
      </c>
      <c r="D81" s="13" t="s">
        <v>188</v>
      </c>
      <c r="E81" s="10" t="s">
        <v>35</v>
      </c>
      <c r="F81" s="14"/>
      <c r="G81" s="14"/>
      <c r="H81" s="14"/>
      <c r="I81" s="15"/>
      <c r="J81" s="11" t="str">
        <f t="shared" si="0"/>
        <v>OK</v>
      </c>
    </row>
    <row r="82" spans="1:10" ht="25.5" x14ac:dyDescent="0.25">
      <c r="A82" s="7" t="s">
        <v>147</v>
      </c>
      <c r="B82" s="12" t="s">
        <v>48</v>
      </c>
      <c r="C82" s="9" t="s">
        <v>36</v>
      </c>
      <c r="D82" s="13" t="s">
        <v>190</v>
      </c>
      <c r="E82" s="10" t="s">
        <v>37</v>
      </c>
      <c r="F82" s="14"/>
      <c r="G82" s="14"/>
      <c r="H82" s="14"/>
      <c r="I82" s="15"/>
      <c r="J82" s="11" t="str">
        <f t="shared" si="0"/>
        <v>OK</v>
      </c>
    </row>
    <row r="83" spans="1:10" ht="25.5" x14ac:dyDescent="0.25">
      <c r="A83" s="7" t="s">
        <v>148</v>
      </c>
      <c r="B83" s="12" t="s">
        <v>49</v>
      </c>
      <c r="C83" s="9" t="s">
        <v>36</v>
      </c>
      <c r="D83" s="13" t="s">
        <v>190</v>
      </c>
      <c r="E83" s="10" t="s">
        <v>37</v>
      </c>
      <c r="F83" s="14"/>
      <c r="G83" s="14"/>
      <c r="H83" s="14"/>
      <c r="I83" s="15"/>
      <c r="J83" s="11" t="str">
        <f t="shared" si="0"/>
        <v>OK</v>
      </c>
    </row>
    <row r="84" spans="1:10" x14ac:dyDescent="0.25">
      <c r="A84" s="7" t="s">
        <v>149</v>
      </c>
      <c r="B84" s="12" t="s">
        <v>42</v>
      </c>
      <c r="C84" s="9" t="s">
        <v>43</v>
      </c>
      <c r="D84" s="13" t="s">
        <v>44</v>
      </c>
      <c r="E84" s="10" t="s">
        <v>99</v>
      </c>
      <c r="F84" s="50"/>
      <c r="G84" s="14"/>
      <c r="H84" s="14"/>
      <c r="I84" s="15"/>
      <c r="J84" s="11" t="str">
        <f t="shared" ref="J84:J96" si="6">IF(SUM(F84:H84)&lt;=1,"OK","Drīkst būt atzīmēts tikai vienā laukā")</f>
        <v>OK</v>
      </c>
    </row>
    <row r="85" spans="1:10" x14ac:dyDescent="0.25">
      <c r="A85" s="7" t="s">
        <v>183</v>
      </c>
      <c r="B85" s="12" t="s">
        <v>241</v>
      </c>
      <c r="C85" s="9" t="s">
        <v>10</v>
      </c>
      <c r="D85" s="17"/>
      <c r="E85" s="10" t="s">
        <v>11</v>
      </c>
      <c r="F85" s="50"/>
      <c r="G85" s="86"/>
      <c r="H85" s="14"/>
      <c r="I85" s="15"/>
      <c r="J85" s="11" t="str">
        <f t="shared" si="6"/>
        <v>OK</v>
      </c>
    </row>
    <row r="86" spans="1:10" x14ac:dyDescent="0.25">
      <c r="A86" s="7" t="s">
        <v>150</v>
      </c>
      <c r="B86" s="12" t="s">
        <v>38</v>
      </c>
      <c r="C86" s="9" t="s">
        <v>39</v>
      </c>
      <c r="D86" s="13" t="s">
        <v>191</v>
      </c>
      <c r="E86" s="10" t="s">
        <v>40</v>
      </c>
      <c r="F86" s="50"/>
      <c r="G86" s="14"/>
      <c r="H86" s="14"/>
      <c r="I86" s="15"/>
      <c r="J86" s="11" t="str">
        <f t="shared" si="6"/>
        <v>OK</v>
      </c>
    </row>
    <row r="87" spans="1:10" x14ac:dyDescent="0.25">
      <c r="A87" s="7" t="s">
        <v>151</v>
      </c>
      <c r="B87" s="12" t="s">
        <v>41</v>
      </c>
      <c r="C87" s="9" t="s">
        <v>97</v>
      </c>
      <c r="D87" s="13" t="s">
        <v>192</v>
      </c>
      <c r="E87" s="10" t="s">
        <v>98</v>
      </c>
      <c r="F87" s="50"/>
      <c r="G87" s="14"/>
      <c r="H87" s="14"/>
      <c r="I87" s="15"/>
      <c r="J87" s="11" t="str">
        <f t="shared" si="6"/>
        <v>OK</v>
      </c>
    </row>
    <row r="88" spans="1:10" x14ac:dyDescent="0.25">
      <c r="A88" s="16" t="s">
        <v>152</v>
      </c>
      <c r="B88" s="51" t="s">
        <v>154</v>
      </c>
      <c r="C88" s="9" t="s">
        <v>10</v>
      </c>
      <c r="D88" s="17"/>
      <c r="E88" s="10" t="s">
        <v>11</v>
      </c>
      <c r="F88" s="50"/>
      <c r="G88" s="86"/>
      <c r="H88" s="14"/>
      <c r="I88" s="15"/>
      <c r="J88" s="11" t="str">
        <f t="shared" si="6"/>
        <v>OK</v>
      </c>
    </row>
    <row r="89" spans="1:10" ht="25.5" x14ac:dyDescent="0.25">
      <c r="A89" s="16" t="s">
        <v>153</v>
      </c>
      <c r="B89" s="12" t="s">
        <v>107</v>
      </c>
      <c r="C89" s="9" t="s">
        <v>10</v>
      </c>
      <c r="D89" s="17"/>
      <c r="E89" s="10" t="s">
        <v>11</v>
      </c>
      <c r="F89" s="50"/>
      <c r="G89" s="86"/>
      <c r="H89" s="14"/>
      <c r="I89" s="15"/>
      <c r="J89" s="11" t="str">
        <f t="shared" si="6"/>
        <v>OK</v>
      </c>
    </row>
    <row r="90" spans="1:10" ht="28.5" customHeight="1" x14ac:dyDescent="0.25">
      <c r="A90" s="52">
        <v>9</v>
      </c>
      <c r="B90" s="119" t="s">
        <v>226</v>
      </c>
      <c r="C90" s="120"/>
      <c r="D90" s="120"/>
      <c r="E90" s="121"/>
      <c r="F90" s="45">
        <f>IF(H91&gt;0,100,COUNTIF(F92:F97,"&gt;0")*100/6)</f>
        <v>0</v>
      </c>
      <c r="G90" s="45"/>
      <c r="H90" s="45">
        <f>IF(H91=1,0,COUNTIF(H92:H97,"&gt;0")*100/6)</f>
        <v>0</v>
      </c>
      <c r="I90" s="18"/>
      <c r="J90" s="11"/>
    </row>
    <row r="91" spans="1:10" ht="51" x14ac:dyDescent="0.25">
      <c r="A91" s="74" t="s">
        <v>222</v>
      </c>
      <c r="B91" s="16" t="s">
        <v>221</v>
      </c>
      <c r="C91" s="9" t="s">
        <v>10</v>
      </c>
      <c r="D91" s="17"/>
      <c r="E91" s="10" t="s">
        <v>11</v>
      </c>
      <c r="F91" s="75"/>
      <c r="G91" s="95"/>
      <c r="H91" s="75"/>
      <c r="I91" s="76" t="s">
        <v>228</v>
      </c>
      <c r="J91" s="11" t="str">
        <f t="shared" si="6"/>
        <v>OK</v>
      </c>
    </row>
    <row r="92" spans="1:10" ht="30" customHeight="1" x14ac:dyDescent="0.25">
      <c r="A92" s="77" t="s">
        <v>223</v>
      </c>
      <c r="B92" s="7" t="s">
        <v>220</v>
      </c>
      <c r="C92" s="9" t="s">
        <v>10</v>
      </c>
      <c r="D92" s="17"/>
      <c r="E92" s="10" t="s">
        <v>11</v>
      </c>
      <c r="F92" s="19"/>
      <c r="G92" s="94"/>
      <c r="H92" s="19"/>
      <c r="I92" s="78"/>
      <c r="J92" s="11" t="str">
        <f t="shared" si="6"/>
        <v>OK</v>
      </c>
    </row>
    <row r="93" spans="1:10" ht="38.25" x14ac:dyDescent="0.25">
      <c r="A93" s="77" t="s">
        <v>224</v>
      </c>
      <c r="B93" s="7" t="s">
        <v>216</v>
      </c>
      <c r="C93" s="9" t="s">
        <v>166</v>
      </c>
      <c r="D93" s="17"/>
      <c r="E93" s="10" t="s">
        <v>11</v>
      </c>
      <c r="F93" s="19"/>
      <c r="G93" s="94"/>
      <c r="H93" s="19"/>
      <c r="I93" s="78"/>
      <c r="J93" s="11" t="str">
        <f t="shared" si="6"/>
        <v>OK</v>
      </c>
    </row>
    <row r="94" spans="1:10" ht="25.5" x14ac:dyDescent="0.25">
      <c r="A94" s="77">
        <v>9.4</v>
      </c>
      <c r="B94" s="7" t="s">
        <v>217</v>
      </c>
      <c r="C94" s="9" t="s">
        <v>10</v>
      </c>
      <c r="D94" s="17"/>
      <c r="E94" s="10" t="s">
        <v>11</v>
      </c>
      <c r="F94" s="19"/>
      <c r="G94" s="94"/>
      <c r="H94" s="19"/>
      <c r="I94" s="78"/>
      <c r="J94" s="11" t="str">
        <f t="shared" si="6"/>
        <v>OK</v>
      </c>
    </row>
    <row r="95" spans="1:10" ht="38.25" x14ac:dyDescent="0.25">
      <c r="A95" s="77" t="s">
        <v>225</v>
      </c>
      <c r="B95" s="7" t="s">
        <v>218</v>
      </c>
      <c r="C95" s="9" t="s">
        <v>10</v>
      </c>
      <c r="D95" s="17"/>
      <c r="E95" s="10" t="s">
        <v>11</v>
      </c>
      <c r="F95" s="19"/>
      <c r="G95" s="94"/>
      <c r="H95" s="19"/>
      <c r="I95" s="78"/>
      <c r="J95" s="11" t="str">
        <f t="shared" si="6"/>
        <v>OK</v>
      </c>
    </row>
    <row r="96" spans="1:10" ht="38.25" x14ac:dyDescent="0.25">
      <c r="A96" s="77">
        <v>9.6</v>
      </c>
      <c r="B96" s="7" t="s">
        <v>219</v>
      </c>
      <c r="C96" s="9" t="s">
        <v>10</v>
      </c>
      <c r="D96" s="17"/>
      <c r="E96" s="10" t="s">
        <v>11</v>
      </c>
      <c r="F96" s="19"/>
      <c r="G96" s="94"/>
      <c r="H96" s="19"/>
      <c r="I96" s="78"/>
      <c r="J96" s="11" t="str">
        <f t="shared" si="6"/>
        <v>OK</v>
      </c>
    </row>
    <row r="97" spans="1:10" ht="38.25" x14ac:dyDescent="0.25">
      <c r="A97" s="7" t="s">
        <v>227</v>
      </c>
      <c r="B97" s="79" t="s">
        <v>240</v>
      </c>
      <c r="C97" s="9" t="s">
        <v>10</v>
      </c>
      <c r="D97" s="17"/>
      <c r="E97" s="10" t="s">
        <v>11</v>
      </c>
      <c r="F97" s="19"/>
      <c r="G97" s="94"/>
      <c r="H97" s="19"/>
      <c r="I97" s="80"/>
      <c r="J97" s="11" t="str">
        <f t="shared" ref="J97" si="7">IF(SUM(F97:H97)&lt;=1,"OK","Drīkst būt atzīmēts tikai vienā laukā")</f>
        <v>OK</v>
      </c>
    </row>
    <row r="98" spans="1:10" ht="38.25" x14ac:dyDescent="0.25">
      <c r="A98" s="142" t="s">
        <v>111</v>
      </c>
      <c r="B98" s="143"/>
      <c r="C98" s="143"/>
      <c r="D98" s="143"/>
      <c r="E98" s="144"/>
      <c r="F98" s="9" t="s">
        <v>113</v>
      </c>
      <c r="G98" s="13" t="s">
        <v>114</v>
      </c>
      <c r="H98" s="10" t="s">
        <v>115</v>
      </c>
      <c r="I98" s="53" t="s">
        <v>184</v>
      </c>
      <c r="J98" s="4"/>
    </row>
    <row r="99" spans="1:10" ht="15.75" thickBot="1" x14ac:dyDescent="0.3">
      <c r="A99" s="145"/>
      <c r="B99" s="146"/>
      <c r="C99" s="146"/>
      <c r="D99" s="146"/>
      <c r="E99" s="147"/>
      <c r="F99" s="54">
        <f>(F16+F22+F27+F43+F36+F54+F63+F77+F90)/9</f>
        <v>0</v>
      </c>
      <c r="G99" s="55">
        <f t="shared" ref="G99:H99" si="8">(G16+G22+G27+G43+G36+G54+G63+G77+G90)/9</f>
        <v>0</v>
      </c>
      <c r="H99" s="56">
        <f t="shared" si="8"/>
        <v>0</v>
      </c>
      <c r="I99" s="81">
        <f>F99+G99+H99</f>
        <v>0</v>
      </c>
      <c r="J99" s="11" t="str">
        <f>IF(F99+G99+H99=100,"OK","Pābaudiet vai visi lauki ir aizpildīti")</f>
        <v>Pābaudiet vai visi lauki ir aizpildīti</v>
      </c>
    </row>
    <row r="100" spans="1:10" ht="15.75" thickBot="1" x14ac:dyDescent="0.3">
      <c r="A100" s="57"/>
      <c r="B100" s="58"/>
      <c r="C100" s="148" t="s">
        <v>211</v>
      </c>
      <c r="D100" s="148"/>
      <c r="E100" s="149"/>
      <c r="F100" s="150">
        <f>ROUND((F99+G99*0.6)*0.1,0)</f>
        <v>0</v>
      </c>
      <c r="G100" s="151"/>
      <c r="H100" s="59"/>
      <c r="I100" s="4"/>
      <c r="J100" s="4"/>
    </row>
    <row r="101" spans="1:10" x14ac:dyDescent="0.25">
      <c r="A101" s="60"/>
      <c r="B101" s="11"/>
      <c r="C101" s="4"/>
      <c r="D101" s="61"/>
      <c r="E101" s="61"/>
      <c r="F101" s="62"/>
      <c r="G101" s="61"/>
      <c r="H101" s="4"/>
      <c r="I101" s="4"/>
      <c r="J101" s="4"/>
    </row>
    <row r="102" spans="1:10" ht="15.75" thickBot="1" x14ac:dyDescent="0.3">
      <c r="A102" s="60"/>
      <c r="B102" s="152" t="s">
        <v>116</v>
      </c>
      <c r="C102" s="153"/>
      <c r="D102" s="153"/>
      <c r="E102" s="153"/>
      <c r="F102" s="153"/>
      <c r="G102" s="153"/>
      <c r="H102" s="153"/>
      <c r="I102" s="154"/>
      <c r="J102" s="4"/>
    </row>
    <row r="103" spans="1:10" ht="15.75" thickBot="1" x14ac:dyDescent="0.3">
      <c r="A103" s="60"/>
      <c r="B103" s="155" t="s">
        <v>212</v>
      </c>
      <c r="C103" s="156"/>
      <c r="D103" s="156"/>
      <c r="E103" s="156"/>
      <c r="F103" s="156"/>
      <c r="G103" s="156"/>
      <c r="H103" s="156"/>
      <c r="I103" s="157"/>
      <c r="J103" s="4"/>
    </row>
    <row r="104" spans="1:10" ht="145.5" customHeight="1" thickBot="1" x14ac:dyDescent="0.3">
      <c r="A104" s="60"/>
      <c r="B104" s="158" t="s">
        <v>213</v>
      </c>
      <c r="C104" s="159"/>
      <c r="D104" s="160" t="s">
        <v>215</v>
      </c>
      <c r="E104" s="161"/>
      <c r="F104" s="161"/>
      <c r="G104" s="161"/>
      <c r="H104" s="161"/>
      <c r="I104" s="162"/>
      <c r="J104" s="4"/>
    </row>
    <row r="105" spans="1:10" ht="83.25" customHeight="1" thickBot="1" x14ac:dyDescent="0.3">
      <c r="A105" s="60"/>
      <c r="B105" s="131" t="s">
        <v>119</v>
      </c>
      <c r="C105" s="132"/>
      <c r="D105" s="133" t="s">
        <v>214</v>
      </c>
      <c r="E105" s="134"/>
      <c r="F105" s="134"/>
      <c r="G105" s="134"/>
      <c r="H105" s="134"/>
      <c r="I105" s="135"/>
      <c r="J105" s="4"/>
    </row>
    <row r="106" spans="1:10" ht="111.75" customHeight="1" thickBot="1" x14ac:dyDescent="0.3">
      <c r="A106" s="60"/>
      <c r="B106" s="136" t="s">
        <v>120</v>
      </c>
      <c r="C106" s="137"/>
      <c r="D106" s="138" t="s">
        <v>209</v>
      </c>
      <c r="E106" s="139"/>
      <c r="F106" s="139"/>
      <c r="G106" s="139"/>
      <c r="H106" s="139"/>
      <c r="I106" s="140"/>
      <c r="J106" s="4"/>
    </row>
    <row r="107" spans="1:10" x14ac:dyDescent="0.25">
      <c r="A107" s="1"/>
      <c r="B107" s="2"/>
      <c r="C107" s="2"/>
      <c r="D107" s="2"/>
      <c r="E107" s="2"/>
      <c r="F107" s="2"/>
      <c r="G107" s="2"/>
      <c r="H107" s="2"/>
      <c r="I107" s="2"/>
      <c r="J107" s="2"/>
    </row>
  </sheetData>
  <mergeCells count="48">
    <mergeCell ref="A2:I2"/>
    <mergeCell ref="B105:C105"/>
    <mergeCell ref="D105:I105"/>
    <mergeCell ref="B106:C106"/>
    <mergeCell ref="D106:I106"/>
    <mergeCell ref="A4:B4"/>
    <mergeCell ref="A98:E99"/>
    <mergeCell ref="C100:E100"/>
    <mergeCell ref="F100:G100"/>
    <mergeCell ref="B102:I102"/>
    <mergeCell ref="B103:I103"/>
    <mergeCell ref="B104:C104"/>
    <mergeCell ref="D104:I104"/>
    <mergeCell ref="B43:E43"/>
    <mergeCell ref="B54:E54"/>
    <mergeCell ref="B59:E59"/>
    <mergeCell ref="B63:E63"/>
    <mergeCell ref="B77:E77"/>
    <mergeCell ref="B90:E90"/>
    <mergeCell ref="H14:H15"/>
    <mergeCell ref="C8:E8"/>
    <mergeCell ref="A10:I10"/>
    <mergeCell ref="C13:E13"/>
    <mergeCell ref="F13:I13"/>
    <mergeCell ref="A14:A15"/>
    <mergeCell ref="A8:B8"/>
    <mergeCell ref="F11:H11"/>
    <mergeCell ref="F12:H12"/>
    <mergeCell ref="I14:I15"/>
    <mergeCell ref="B16:E16"/>
    <mergeCell ref="B22:E22"/>
    <mergeCell ref="B27:E27"/>
    <mergeCell ref="B36:E36"/>
    <mergeCell ref="B14:B15"/>
    <mergeCell ref="C14:C15"/>
    <mergeCell ref="D14:D15"/>
    <mergeCell ref="E14:E15"/>
    <mergeCell ref="F14:F15"/>
    <mergeCell ref="G14:G15"/>
    <mergeCell ref="A5:B5"/>
    <mergeCell ref="C5:E5"/>
    <mergeCell ref="C4:E4"/>
    <mergeCell ref="C6:E6"/>
    <mergeCell ref="C7:E7"/>
    <mergeCell ref="A7:B7"/>
    <mergeCell ref="A6:B6"/>
    <mergeCell ref="F7:H7"/>
    <mergeCell ref="F8:H8"/>
  </mergeCells>
  <pageMargins left="0.15748031496062992" right="0.15748031496062992" top="0.19685039370078741" bottom="0.19685039370078741" header="0.31496062992125984" footer="0.31496062992125984"/>
  <pageSetup paperSize="9" orientation="landscape" horizontalDpi="4294967294" verticalDpi="4294967294" r:id="rId1"/>
  <headerFooter>
    <oddFooter>&amp;CKRG_4.2.14_40.pielikums_1.versija_08.12.2021.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sSysUpdate xmlns="0967018b-cd50-4cc6-91ff-cbead3b506cc">false</IsSysUpdate>
    <ThreeRoApprovalStatus xmlns="0967018b-cd50-4cc6-91ff-cbead3b506cc" xsi:nil="true"/>
    <RegNr xmlns="0967018b-cd50-4cc6-91ff-cbead3b506cc">187</RegNr>
    <Sagatavotajs xmlns="1a64a90a-d99c-4130-ba30-10c4724e7bc9">
      <UserInfo>
        <DisplayName/>
        <AccountId xsi:nil="true"/>
        <AccountType/>
      </UserInfo>
    </Sagatavotajs>
    <ThreeRoApprovalComments xmlns="0967018b-cd50-4cc6-91ff-cbead3b506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975A8901862D2A47AFD73703472CD4A1" ma:contentTypeVersion="5" ma:contentTypeDescription="Izveidot jaunu dokumentu." ma:contentTypeScope="" ma:versionID="399a749a670c3a2fca697050f5f1be0c">
  <xsd:schema xmlns:xsd="http://www.w3.org/2001/XMLSchema" xmlns:xs="http://www.w3.org/2001/XMLSchema" xmlns:p="http://schemas.microsoft.com/office/2006/metadata/properties" xmlns:ns2="1a64a90a-d99c-4130-ba30-10c4724e7bc9" xmlns:ns3="0967018b-cd50-4cc6-91ff-cbead3b506cc" targetNamespace="http://schemas.microsoft.com/office/2006/metadata/properties" ma:root="true" ma:fieldsID="a35bd0bfa12018ba06132a1b9a068662" ns2:_="" ns3:_="">
    <xsd:import namespace="1a64a90a-d99c-4130-ba30-10c4724e7bc9"/>
    <xsd:import namespace="0967018b-cd50-4cc6-91ff-cbead3b506cc"/>
    <xsd:element name="properties">
      <xsd:complexType>
        <xsd:sequence>
          <xsd:element name="documentManagement">
            <xsd:complexType>
              <xsd:all>
                <xsd:element ref="ns2:Sagatavotajs" minOccurs="0"/>
                <xsd:element ref="ns3:RegNr" minOccurs="0"/>
                <xsd:element ref="ns3:ThreeRoApprovalStatus" minOccurs="0"/>
                <xsd:element ref="ns3:ThreeRoApprovalComments" minOccurs="0"/>
                <xsd:element ref="ns3:IsSysUp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8"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967018b-cd50-4cc6-91ff-cbead3b506cc" elementFormDefault="qualified">
    <xsd:import namespace="http://schemas.microsoft.com/office/2006/documentManagement/types"/>
    <xsd:import namespace="http://schemas.microsoft.com/office/infopath/2007/PartnerControls"/>
    <xsd:element name="RegNr" ma:index="9" nillable="true" ma:displayName="Reģistrācijas numurs" ma:hidden="true" ma:indexed="true" ma:list="{131790BC-EFE1-48B0-BE6C-6CEF74ED26BE}" ma:internalName="RegNr" ma:showField="Title" ma:web="c8a3d577-334c-48c2-8367-5af30827f4a0">
      <xsd:simpleType>
        <xsd:restriction base="dms:Lookup"/>
      </xsd:simpleType>
    </xsd:element>
    <xsd:element name="ThreeRoApprovalStatus" ma:index="10" nillable="true" ma:displayName="Vīzēšanas statuss" ma:indexed="true" ma:internalName="ThreeRoApprovalStatus">
      <xsd:simpleType>
        <xsd:restriction base="dms:Text"/>
      </xsd:simpleType>
    </xsd:element>
    <xsd:element name="ThreeRoApprovalComments" ma:index="11" nillable="true" ma:displayName="Vīzēšanas komentārs" ma:description="" ma:internalName="ThreeRoApprovalComments">
      <xsd:simpleType>
        <xsd:restriction base="dms:Note">
          <xsd:maxLength value="255"/>
        </xsd:restriction>
      </xsd:simpleType>
    </xsd:element>
    <xsd:element name="IsSysUpdate" ma:index="13" nillable="true" ma:displayName="IsSysUpdate" ma:hidden="true" ma:internalName="IsSysUpdat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764C01-91E9-4BD7-AC8C-018F69697261}">
  <ds:schemaRefs>
    <ds:schemaRef ds:uri="http://schemas.microsoft.com/sharepoint/v3/contenttype/forms"/>
  </ds:schemaRefs>
</ds:datastoreItem>
</file>

<file path=customXml/itemProps2.xml><?xml version="1.0" encoding="utf-8"?>
<ds:datastoreItem xmlns:ds="http://schemas.openxmlformats.org/officeDocument/2006/customXml" ds:itemID="{A9A98B30-A1AB-4DFE-8A25-025A6F5B3321}">
  <ds:schemaRef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terms/"/>
    <ds:schemaRef ds:uri="http://purl.org/dc/elements/1.1/"/>
    <ds:schemaRef ds:uri="http://www.w3.org/XML/1998/namespace"/>
    <ds:schemaRef ds:uri="0967018b-cd50-4cc6-91ff-cbead3b506cc"/>
    <ds:schemaRef ds:uri="1a64a90a-d99c-4130-ba30-10c4724e7bc9"/>
    <ds:schemaRef ds:uri="http://schemas.microsoft.com/office/2006/metadata/properties"/>
  </ds:schemaRefs>
</ds:datastoreItem>
</file>

<file path=customXml/itemProps3.xml><?xml version="1.0" encoding="utf-8"?>
<ds:datastoreItem xmlns:ds="http://schemas.openxmlformats.org/officeDocument/2006/customXml" ds:itemID="{04938C52-45AA-43CE-9A33-EA79FE2979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64a90a-d99c-4130-ba30-10c4724e7bc9"/>
    <ds:schemaRef ds:uri="0967018b-cd50-4cc6-91ff-cbead3b506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ANKETA</vt:lpstr>
    </vt:vector>
  </TitlesOfParts>
  <Company>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Inese Vilcane</dc:creator>
  <cp:lastModifiedBy>Jurijs Adejevs</cp:lastModifiedBy>
  <cp:lastPrinted>2021-12-14T07:43:17Z</cp:lastPrinted>
  <dcterms:created xsi:type="dcterms:W3CDTF">2019-05-15T09:01:14Z</dcterms:created>
  <dcterms:modified xsi:type="dcterms:W3CDTF">2021-12-14T07:43:59Z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0x010100975A8901862D2A47AFD73703472CD4A1</vt:lpwstr>
  </property>
</Properties>
</file>